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95" windowHeight="3975" activeTab="0"/>
  </bookViews>
  <sheets>
    <sheet name="пн" sheetId="1" r:id="rId1"/>
    <sheet name="вт" sheetId="2" r:id="rId2"/>
    <sheet name="ср" sheetId="3" r:id="rId3"/>
    <sheet name="чт" sheetId="4" r:id="rId4"/>
    <sheet name="пт" sheetId="5" r:id="rId5"/>
  </sheets>
  <definedNames>
    <definedName name="_xlnm.Print_Area" localSheetId="1">'вт'!$A$1:$I$53</definedName>
    <definedName name="_xlnm.Print_Area" localSheetId="3">'чт'!$A$1:$H$54</definedName>
  </definedNames>
  <calcPr fullCalcOnLoad="1" refMode="R1C1"/>
</workbook>
</file>

<file path=xl/sharedStrings.xml><?xml version="1.0" encoding="utf-8"?>
<sst xmlns="http://schemas.openxmlformats.org/spreadsheetml/2006/main" count="410" uniqueCount="131">
  <si>
    <t>Кол-во</t>
  </si>
  <si>
    <t>Цена</t>
  </si>
  <si>
    <t>Стоимость</t>
  </si>
  <si>
    <t>Итого:</t>
  </si>
  <si>
    <t>Название организации:</t>
  </si>
  <si>
    <t>ФИО:</t>
  </si>
  <si>
    <t>Контактный телефон:</t>
  </si>
  <si>
    <t>E-mail:</t>
  </si>
  <si>
    <t>Адрес доставки:</t>
  </si>
  <si>
    <t>Время доставки:</t>
  </si>
  <si>
    <t>на</t>
  </si>
  <si>
    <t>Наименование блюда</t>
  </si>
  <si>
    <t xml:space="preserve">Хлеб </t>
  </si>
  <si>
    <t>Набор столовых приборов (вилка,нож,ложка,зубочистка,салфетка,пакетик ZIP)</t>
  </si>
  <si>
    <t>1 л.</t>
  </si>
  <si>
    <t>1/130</t>
  </si>
  <si>
    <t>100/180</t>
  </si>
  <si>
    <t>Салаты</t>
  </si>
  <si>
    <t>Первые блюда</t>
  </si>
  <si>
    <t>Служба доставки ''Обед Сервис'', ул. Тимирязева, 121/2 ,                                                                              тел. 8(029)980-70-70, 8(029)708-65-52</t>
  </si>
  <si>
    <t>Доставка*</t>
  </si>
  <si>
    <t>Служба доставки ''Обед Сервис'', ул. Тимирязева, 121/2 ,                                                                               тел. 8(029)980-70-70, 8(029)708-65-52</t>
  </si>
  <si>
    <r>
      <t>Сок "Rich"</t>
    </r>
    <r>
      <rPr>
        <i/>
        <sz val="12.5"/>
        <color indexed="8"/>
        <rFont val="Script MT Bold"/>
        <family val="4"/>
      </rPr>
      <t xml:space="preserve"> (апельсин,яблоко,мультифрукт,ананас, морс,персик,томат,апельсин-манго,вишня,виноград,грейпфрут)</t>
    </r>
  </si>
  <si>
    <r>
      <t>Сок "Добрый"</t>
    </r>
    <r>
      <rPr>
        <i/>
        <sz val="12.5"/>
        <color indexed="8"/>
        <rFont val="Script MT Bold"/>
        <family val="4"/>
      </rPr>
      <t xml:space="preserve"> (апельсин,яблоко,мультифрукт,ананас, морс ягодный микс,абрикос,томат)</t>
    </r>
  </si>
  <si>
    <r>
      <t>Сок "Добрый"</t>
    </r>
    <r>
      <rPr>
        <i/>
        <sz val="12.5"/>
        <color indexed="8"/>
        <rFont val="Script MT Bold"/>
        <family val="4"/>
      </rPr>
      <t xml:space="preserve"> (апельсин,яблоко,мультифрукт)</t>
    </r>
  </si>
  <si>
    <r>
      <t>Вода питьевая "</t>
    </r>
    <r>
      <rPr>
        <b/>
        <sz val="12.5"/>
        <color indexed="8"/>
        <rFont val="Times New Roman"/>
        <family val="1"/>
      </rPr>
      <t>Bonaqua"</t>
    </r>
    <r>
      <rPr>
        <i/>
        <sz val="12.5"/>
        <color indexed="8"/>
        <rFont val="Times New Roman"/>
        <family val="1"/>
      </rPr>
      <t xml:space="preserve"> (негаз.,сред.,сильн.газ.)</t>
    </r>
  </si>
  <si>
    <t>500 мл.</t>
  </si>
  <si>
    <r>
      <t>Напиток Палпи</t>
    </r>
    <r>
      <rPr>
        <i/>
        <sz val="12.5"/>
        <color indexed="8"/>
        <rFont val="Script MT Bold"/>
        <family val="4"/>
      </rPr>
      <t xml:space="preserve"> (грейпфрут,тропический,апельсин)</t>
    </r>
  </si>
  <si>
    <t>450 мл.</t>
  </si>
  <si>
    <r>
      <t xml:space="preserve">Набор столовых приборов </t>
    </r>
    <r>
      <rPr>
        <i/>
        <sz val="12"/>
        <color indexed="8"/>
        <rFont val="Arial"/>
        <family val="2"/>
      </rPr>
      <t>(вилка,нож,ложка,зубочистка,салфетка,пакетик ZIP)</t>
    </r>
  </si>
  <si>
    <r>
      <t xml:space="preserve">                             </t>
    </r>
    <r>
      <rPr>
        <b/>
        <sz val="20"/>
        <color indexed="8"/>
        <rFont val="Showcard Gothic"/>
        <family val="5"/>
      </rPr>
      <t xml:space="preserve">Бланк заказ   </t>
    </r>
    <r>
      <rPr>
        <b/>
        <sz val="14"/>
        <color indexed="8"/>
        <rFont val="Snap ITC"/>
        <family val="5"/>
      </rPr>
      <t xml:space="preserve">                                                                                          </t>
    </r>
  </si>
  <si>
    <t xml:space="preserve"> </t>
  </si>
  <si>
    <t>270/20</t>
  </si>
  <si>
    <t>Мини-пицца с ветчиной и огурцом</t>
  </si>
  <si>
    <t>Чебурек с мясом</t>
  </si>
  <si>
    <r>
      <t xml:space="preserve">Борщ с мясом                                                 </t>
    </r>
    <r>
      <rPr>
        <i/>
        <sz val="12"/>
        <color indexed="8"/>
        <rFont val="Arial"/>
        <family val="2"/>
      </rPr>
      <t xml:space="preserve"> /картофель,морковь,лук,свекла,свинина,томатная паста,соль,специи/</t>
    </r>
  </si>
  <si>
    <t xml:space="preserve">  </t>
  </si>
  <si>
    <t>Выпечка</t>
  </si>
  <si>
    <t>Вторые  блюда с гарнирами</t>
  </si>
  <si>
    <t>100/150</t>
  </si>
  <si>
    <r>
      <t>Соусы (</t>
    </r>
    <r>
      <rPr>
        <b/>
        <sz val="16"/>
        <color indexed="60"/>
        <rFont val="Vijaya"/>
        <family val="2"/>
      </rPr>
      <t>собственного производства)</t>
    </r>
  </si>
  <si>
    <t>Соус" Цезарь"</t>
  </si>
  <si>
    <t>50</t>
  </si>
  <si>
    <t>Соус "ТарТар"</t>
  </si>
  <si>
    <t>Соус "Грибной"</t>
  </si>
  <si>
    <r>
      <t xml:space="preserve">Салат  "Цезарь" с курицей                                                           </t>
    </r>
    <r>
      <rPr>
        <i/>
        <sz val="12.5"/>
        <color indexed="8"/>
        <rFont val="Arial"/>
        <family val="2"/>
      </rPr>
      <t xml:space="preserve">  /салат Айсберг, куриное филе, томаты, яйцо, сыр, соус Цезарь/</t>
    </r>
  </si>
  <si>
    <r>
      <t xml:space="preserve">Салат "Фруктовый"                                       </t>
    </r>
    <r>
      <rPr>
        <i/>
        <sz val="12.5"/>
        <color indexed="8"/>
        <rFont val="Arial"/>
        <family val="2"/>
      </rPr>
      <t xml:space="preserve"> /яблоко, апельсины, бананы,  йогурт, чернослив, грецкий орех/</t>
    </r>
  </si>
  <si>
    <t>Самса с ветчиной и сыром</t>
  </si>
  <si>
    <t>240/30</t>
  </si>
  <si>
    <r>
      <rPr>
        <b/>
        <sz val="12.5"/>
        <color indexed="8"/>
        <rFont val="Arial"/>
        <family val="2"/>
      </rPr>
      <t xml:space="preserve">Салат из капусты с морковью   </t>
    </r>
    <r>
      <rPr>
        <i/>
        <sz val="12.5"/>
        <color indexed="8"/>
        <rFont val="Arial"/>
        <family val="2"/>
      </rPr>
      <t xml:space="preserve">                                                           / капуста б/к, морковь ,масло растит., соль, сахар, уксус 9 %/</t>
    </r>
  </si>
  <si>
    <r>
      <t xml:space="preserve">Холодник                                                                 </t>
    </r>
    <r>
      <rPr>
        <i/>
        <sz val="12"/>
        <color indexed="8"/>
        <rFont val="Arial"/>
        <family val="2"/>
      </rPr>
      <t xml:space="preserve">    /свекла, огурец св.,лук зеленый, укроп, яйцо, сметана, соль, уксус, сахар/</t>
    </r>
  </si>
  <si>
    <t>100</t>
  </si>
  <si>
    <t>Булочка с маком</t>
  </si>
  <si>
    <t>Кабанос (колбаска охотничья в тесте)</t>
  </si>
  <si>
    <t>180</t>
  </si>
  <si>
    <t xml:space="preserve">Колбаски  жареные +                                                        Капуста брокколи припущенная </t>
  </si>
  <si>
    <t>Булочка с творогом и вишней</t>
  </si>
  <si>
    <t>110</t>
  </si>
  <si>
    <t>Сердечко с сахаром</t>
  </si>
  <si>
    <r>
      <t xml:space="preserve">Суп Лагман                                                                 </t>
    </r>
    <r>
      <rPr>
        <i/>
        <sz val="12"/>
        <color indexed="8"/>
        <rFont val="Arial"/>
        <family val="2"/>
      </rPr>
      <t xml:space="preserve">  /картофель, лук, морковь, спагетти, перец св., помидоры св.,специи, свинина/</t>
    </r>
  </si>
  <si>
    <r>
      <t xml:space="preserve">Солянка из мяса птицы                                                               </t>
    </r>
    <r>
      <rPr>
        <i/>
        <sz val="12"/>
        <color indexed="8"/>
        <rFont val="Arial"/>
        <family val="2"/>
      </rPr>
      <t xml:space="preserve">  /огурцы сол., картофель, лук, томатная паста, маслины, лимон, специи, сметана/</t>
    </r>
  </si>
  <si>
    <r>
      <t xml:space="preserve">Бульон из мяса птицы с яйцом и вермишелью                               </t>
    </r>
    <r>
      <rPr>
        <i/>
        <sz val="12"/>
        <color indexed="8"/>
        <rFont val="Arial"/>
        <family val="2"/>
      </rPr>
      <t>/вермишель, мясо ц/б, яйцо, специи/</t>
    </r>
  </si>
  <si>
    <r>
      <t xml:space="preserve">Щи по-уральски  с грудинкой                                                                        </t>
    </r>
    <r>
      <rPr>
        <i/>
        <sz val="12"/>
        <color indexed="8"/>
        <rFont val="Arial"/>
        <family val="2"/>
      </rPr>
      <t>/ картофель,морковь, лук, капуста квашеная, грудинка крестьянская , специи,  хлопья овсяные/</t>
    </r>
  </si>
  <si>
    <r>
      <t xml:space="preserve">Салат "Огуречный" с сыром фета                                                       </t>
    </r>
    <r>
      <rPr>
        <i/>
        <sz val="12.5"/>
        <color indexed="8"/>
        <rFont val="Arial"/>
        <family val="2"/>
      </rPr>
      <t xml:space="preserve"> /огурец св., сыр фета, масло растительное/</t>
    </r>
  </si>
  <si>
    <r>
      <t xml:space="preserve">Салат из свеклы с сыром и яйцом                                                 </t>
    </r>
    <r>
      <rPr>
        <i/>
        <sz val="12"/>
        <rFont val="Arial"/>
        <family val="2"/>
      </rPr>
      <t xml:space="preserve">  /свекла, яйцо, сыр, майонез/</t>
    </r>
  </si>
  <si>
    <r>
      <t xml:space="preserve">Салат "Верона"                                                 </t>
    </r>
    <r>
      <rPr>
        <i/>
        <sz val="12"/>
        <color indexed="8"/>
        <rFont val="Arial"/>
        <family val="2"/>
      </rPr>
      <t>/ветчина, св. помидор, св. перец, капуста пекин., кукуруза конс.,масло раст., соль, сахар, уксус 9%/</t>
    </r>
  </si>
  <si>
    <r>
      <t xml:space="preserve">Салат из морской капусты с кальмарами                                                                  </t>
    </r>
    <r>
      <rPr>
        <i/>
        <sz val="12.5"/>
        <color indexed="8"/>
        <rFont val="Arial"/>
        <family val="2"/>
      </rPr>
      <t xml:space="preserve">     /морская капуста,яйцо,кальмары,масло раст./</t>
    </r>
  </si>
  <si>
    <r>
      <t xml:space="preserve">Пикантный слоеный салат с творогом                                                                  </t>
    </r>
    <r>
      <rPr>
        <i/>
        <sz val="12.5"/>
        <color indexed="8"/>
        <rFont val="Arial"/>
        <family val="2"/>
      </rPr>
      <t xml:space="preserve">    /творог обеж.,крабовые палочки, томаты, сыр,чеснок,майонез/</t>
    </r>
  </si>
  <si>
    <r>
      <t xml:space="preserve">Салат из свеклы с сельдью                                          </t>
    </r>
    <r>
      <rPr>
        <i/>
        <sz val="12.5"/>
        <color indexed="8"/>
        <rFont val="Arial"/>
        <family val="2"/>
      </rPr>
      <t xml:space="preserve">  /свекла, сельдь с/сол, майонез/</t>
    </r>
  </si>
  <si>
    <r>
      <t xml:space="preserve">Азу из говядины                                                                              </t>
    </r>
    <r>
      <rPr>
        <i/>
        <sz val="12"/>
        <color indexed="8"/>
        <rFont val="Arial"/>
        <family val="2"/>
      </rPr>
      <t>/говядина таз, сол. огурец, лук, паста томатная , чеснок, соль, специи/</t>
    </r>
    <r>
      <rPr>
        <b/>
        <sz val="12"/>
        <color indexed="8"/>
        <rFont val="Arial"/>
        <family val="2"/>
      </rPr>
      <t>+ Спагетти</t>
    </r>
  </si>
  <si>
    <r>
      <t xml:space="preserve">Салат  "Белоснежка"                                      </t>
    </r>
    <r>
      <rPr>
        <i/>
        <sz val="12.5"/>
        <color indexed="8"/>
        <rFont val="Arial"/>
        <family val="2"/>
      </rPr>
      <t xml:space="preserve">  /капуста б/к , св.огурец, яйца, сахар, соль, уксус, масло растительное/</t>
    </r>
  </si>
  <si>
    <r>
      <t xml:space="preserve">Салат" Овощной"                                                 </t>
    </r>
    <r>
      <rPr>
        <i/>
        <sz val="12.5"/>
        <color indexed="8"/>
        <rFont val="Arial"/>
        <family val="2"/>
      </rPr>
      <t xml:space="preserve">  /морковь, огурцы св., сельдерей, сок лимона, соевый соус, масло раст./</t>
    </r>
  </si>
  <si>
    <r>
      <t xml:space="preserve">Салат из помидоров с маслинами                                                </t>
    </r>
    <r>
      <rPr>
        <i/>
        <sz val="12.5"/>
        <color indexed="8"/>
        <rFont val="Arial"/>
        <family val="2"/>
      </rPr>
      <t xml:space="preserve"> /помидор, маслины,  масло раст./</t>
    </r>
  </si>
  <si>
    <r>
      <t xml:space="preserve">Мясо по-албански  с грибами                                     </t>
    </r>
    <r>
      <rPr>
        <i/>
        <sz val="12.5"/>
        <color indexed="8"/>
        <rFont val="Arial"/>
        <family val="2"/>
      </rPr>
      <t xml:space="preserve">  /свинина таз, грибы, крахмал, яйцо, майонез, соль/</t>
    </r>
    <r>
      <rPr>
        <b/>
        <sz val="12.5"/>
        <color indexed="8"/>
        <rFont val="Arial"/>
        <family val="2"/>
      </rPr>
      <t xml:space="preserve"> + Капуста цветная, припущенная с морковью</t>
    </r>
  </si>
  <si>
    <r>
      <t xml:space="preserve">Салат из помидоров и огурцов со сметаной                                                           </t>
    </r>
    <r>
      <rPr>
        <i/>
        <sz val="12.5"/>
        <color indexed="8"/>
        <rFont val="Arial"/>
        <family val="2"/>
      </rPr>
      <t xml:space="preserve">  /лист салата, св.огурцы, св. помидоры, сметана/</t>
    </r>
  </si>
  <si>
    <r>
      <t xml:space="preserve">Салат "Цезарь" овощной                                                  </t>
    </r>
    <r>
      <rPr>
        <i/>
        <sz val="12"/>
        <rFont val="Arial"/>
        <family val="2"/>
      </rPr>
      <t xml:space="preserve">  /капуста пекинская, св. огурцы, св. помидоры, сельдерей, яйцо, соус Цезарь, сухарики/</t>
    </r>
  </si>
  <si>
    <r>
      <t xml:space="preserve">Спагетти с курицей и томатом                                            </t>
    </r>
    <r>
      <rPr>
        <i/>
        <sz val="12"/>
        <color indexed="8"/>
        <rFont val="Arial"/>
        <family val="2"/>
      </rPr>
      <t xml:space="preserve">  /спагетти, филе ц/б, лук ,томаты,сливки, соль,перец/</t>
    </r>
  </si>
  <si>
    <r>
      <t xml:space="preserve">Лазанья с ветчиной и грибами                                </t>
    </r>
    <r>
      <rPr>
        <i/>
        <sz val="12"/>
        <color indexed="8"/>
        <rFont val="Arial"/>
        <family val="2"/>
      </rPr>
      <t>/ветчина,листы для лазаньи, морковь, лук, помидоры, шампиньоны,чеснок,зелень, сыр,масло раст., специи; cоус "Бешамель"/</t>
    </r>
  </si>
  <si>
    <r>
      <t xml:space="preserve">Пудинг  творожный с изюмом                                              </t>
    </r>
    <r>
      <rPr>
        <i/>
        <sz val="12"/>
        <color indexed="8"/>
        <rFont val="Arial"/>
        <family val="2"/>
      </rPr>
      <t xml:space="preserve">     /творог,яйцо,манка,сахар,сахар ванильный, соль, сметана/</t>
    </r>
  </si>
  <si>
    <r>
      <t xml:space="preserve">Свинина тушеная с яблоком и морковью                                    </t>
    </r>
    <r>
      <rPr>
        <i/>
        <sz val="12"/>
        <color indexed="8"/>
        <rFont val="Arial"/>
        <family val="2"/>
      </rPr>
      <t xml:space="preserve">  /свинина таз., морковь, яблоко,соль, специи, масло раст.</t>
    </r>
    <r>
      <rPr>
        <b/>
        <sz val="12"/>
        <color indexed="8"/>
        <rFont val="Arial"/>
        <family val="2"/>
      </rPr>
      <t>/+ Макароны отварные</t>
    </r>
  </si>
  <si>
    <r>
      <t xml:space="preserve">Шницель куриный                                                                      </t>
    </r>
    <r>
      <rPr>
        <i/>
        <sz val="12"/>
        <color indexed="8"/>
        <rFont val="Arial"/>
        <family val="2"/>
      </rPr>
      <t>/куриное филе, яйцо, панировочные сухари, соль, масло раст., специи /</t>
    </r>
    <r>
      <rPr>
        <b/>
        <sz val="12"/>
        <color indexed="8"/>
        <rFont val="Arial"/>
        <family val="2"/>
      </rPr>
      <t>+ Рис рассыпчатый</t>
    </r>
  </si>
  <si>
    <r>
      <t xml:space="preserve">Колбаски по-могилевски                                            </t>
    </r>
    <r>
      <rPr>
        <i/>
        <sz val="12"/>
        <color indexed="8"/>
        <rFont val="Arial"/>
        <family val="2"/>
      </rPr>
      <t xml:space="preserve">  /фарш  (свинина, курица), яйцо, батон,морковь, чеснок, специи, мука, сухари панировочные /</t>
    </r>
    <r>
      <rPr>
        <b/>
        <sz val="12"/>
        <color indexed="8"/>
        <rFont val="Arial"/>
        <family val="2"/>
      </rPr>
      <t>+Картофель отварной</t>
    </r>
  </si>
  <si>
    <r>
      <t xml:space="preserve">Омлет со шпинатом                                                             </t>
    </r>
    <r>
      <rPr>
        <i/>
        <sz val="12"/>
        <color indexed="8"/>
        <rFont val="Arial"/>
        <family val="2"/>
      </rPr>
      <t xml:space="preserve">  /яйцо,молоко,шпинат,масло слив.,соль/</t>
    </r>
  </si>
  <si>
    <r>
      <t xml:space="preserve">Свинина в  соусе терияки                                                                    </t>
    </r>
    <r>
      <rPr>
        <i/>
        <sz val="12.5"/>
        <color indexed="8"/>
        <rFont val="Arial"/>
        <family val="2"/>
      </rPr>
      <t xml:space="preserve">/ свинина корейка, специи, соус терияки/ + </t>
    </r>
    <r>
      <rPr>
        <b/>
        <sz val="12.5"/>
        <color indexed="8"/>
        <rFont val="Arial"/>
        <family val="2"/>
      </rPr>
      <t>Сложный гарнир</t>
    </r>
    <r>
      <rPr>
        <i/>
        <sz val="12.5"/>
        <color indexed="8"/>
        <rFont val="Arial"/>
        <family val="2"/>
      </rPr>
      <t>:</t>
    </r>
    <r>
      <rPr>
        <b/>
        <sz val="12.5"/>
        <color indexed="8"/>
        <rFont val="Arial"/>
        <family val="2"/>
      </rPr>
      <t xml:space="preserve"> рис рассыпчатый/ фасоль стручковая припущенная с морковью</t>
    </r>
  </si>
  <si>
    <r>
      <t xml:space="preserve">Отбивная из куриного бёдрышка                                                                    </t>
    </r>
    <r>
      <rPr>
        <i/>
        <sz val="12.5"/>
        <color indexed="8"/>
        <rFont val="Arial"/>
        <family val="2"/>
      </rPr>
      <t>/ бедро ц/б,  специи, яйцо, мука, сухари панировочные, зелень/+</t>
    </r>
    <r>
      <rPr>
        <b/>
        <sz val="12.5"/>
        <color indexed="8"/>
        <rFont val="Arial"/>
        <family val="2"/>
      </rPr>
      <t>Рис рассыпчатый</t>
    </r>
  </si>
  <si>
    <t>Пирожок с повидлом</t>
  </si>
  <si>
    <r>
      <t xml:space="preserve">Куриные грудки в сливочно-горчичном соусе                                                             </t>
    </r>
    <r>
      <rPr>
        <i/>
        <sz val="12.5"/>
        <color indexed="8"/>
        <rFont val="Arial"/>
        <family val="2"/>
      </rPr>
      <t xml:space="preserve">  /филе куриное,лук,сливки,мед,горчица, карри, соль,специи/</t>
    </r>
    <r>
      <rPr>
        <b/>
        <sz val="12.5"/>
        <color indexed="8"/>
        <rFont val="Arial"/>
        <family val="2"/>
      </rPr>
      <t xml:space="preserve">  +  Макароны отварные </t>
    </r>
  </si>
  <si>
    <r>
      <t>Отбивная из свинины "Шапка Мономаха"</t>
    </r>
    <r>
      <rPr>
        <i/>
        <sz val="12.5"/>
        <color indexed="8"/>
        <rFont val="Arial"/>
        <family val="2"/>
      </rPr>
      <t xml:space="preserve">                                                           /свинина филе , чернослив, зёрна граната,яйцо, сыр, майонез, специи /</t>
    </r>
    <r>
      <rPr>
        <b/>
        <sz val="12.5"/>
        <color indexed="8"/>
        <rFont val="Arial"/>
        <family val="2"/>
      </rPr>
      <t>+ Картофельное пюре</t>
    </r>
  </si>
  <si>
    <r>
      <t xml:space="preserve">Гуляш из филе птицы                                                                                       </t>
    </r>
    <r>
      <rPr>
        <i/>
        <sz val="12"/>
        <color indexed="8"/>
        <rFont val="Arial"/>
        <family val="2"/>
      </rPr>
      <t xml:space="preserve">/ филе ц/б, морковь, лук, специи, крахмал/  </t>
    </r>
    <r>
      <rPr>
        <b/>
        <sz val="12"/>
        <color indexed="8"/>
        <rFont val="Arial"/>
        <family val="2"/>
      </rPr>
      <t>+ Каша гречневая</t>
    </r>
  </si>
  <si>
    <r>
      <t xml:space="preserve">Филе рыбное , запечённое с сыром                                                                              </t>
    </r>
    <r>
      <rPr>
        <i/>
        <sz val="12"/>
        <color indexed="8"/>
        <rFont val="Arial"/>
        <family val="2"/>
      </rPr>
      <t xml:space="preserve"> /филе хека, сыр, майонез, соль,специи/</t>
    </r>
    <r>
      <rPr>
        <b/>
        <sz val="12"/>
        <color indexed="8"/>
        <rFont val="Arial"/>
        <family val="2"/>
      </rPr>
      <t xml:space="preserve">+ Фасоль стручковая припущенная                         </t>
    </r>
  </si>
  <si>
    <r>
      <t xml:space="preserve">Тефтели по-деревенски                                                                         </t>
    </r>
    <r>
      <rPr>
        <b/>
        <sz val="12"/>
        <color indexed="8"/>
        <rFont val="Arial"/>
        <family val="2"/>
      </rPr>
      <t xml:space="preserve">  </t>
    </r>
    <r>
      <rPr>
        <i/>
        <sz val="12"/>
        <color indexed="8"/>
        <rFont val="Arial"/>
        <family val="2"/>
      </rPr>
      <t xml:space="preserve"> /фарш свинина/курица, рис, батон, лук, морковь, соль, специи /</t>
    </r>
    <r>
      <rPr>
        <b/>
        <sz val="12"/>
        <color indexed="8"/>
        <rFont val="Arial"/>
        <family val="2"/>
      </rPr>
      <t xml:space="preserve"> </t>
    </r>
    <r>
      <rPr>
        <b/>
        <sz val="12.5"/>
        <color indexed="8"/>
        <rFont val="Arial"/>
        <family val="2"/>
      </rPr>
      <t xml:space="preserve"> +   Спагетти</t>
    </r>
  </si>
  <si>
    <r>
      <t xml:space="preserve">Филе рыбы, запечённое с томатом                                 </t>
    </r>
    <r>
      <rPr>
        <i/>
        <sz val="12"/>
        <color indexed="8"/>
        <rFont val="Arial"/>
        <family val="2"/>
      </rPr>
      <t>/ филе хека, томат , майонез, сыр, специи/</t>
    </r>
    <r>
      <rPr>
        <b/>
        <sz val="12"/>
        <color indexed="8"/>
        <rFont val="Arial"/>
        <family val="2"/>
      </rPr>
      <t>+ Капуста цветная, припущенная с морковью</t>
    </r>
  </si>
  <si>
    <r>
      <t xml:space="preserve">Отбивная куриная, запеченная под сырно-луковой подушкой                                                     </t>
    </r>
    <r>
      <rPr>
        <i/>
        <sz val="12.5"/>
        <color indexed="8"/>
        <rFont val="Arial"/>
        <family val="2"/>
      </rPr>
      <t xml:space="preserve">  /филе куриное, сыр, яйцо, лук , майонез /</t>
    </r>
    <r>
      <rPr>
        <b/>
        <sz val="12.5"/>
        <color indexed="8"/>
        <rFont val="Arial"/>
        <family val="2"/>
      </rPr>
      <t>+ Картофельные дольки</t>
    </r>
  </si>
  <si>
    <r>
      <t xml:space="preserve">Шницель по- венски                                                   </t>
    </r>
    <r>
      <rPr>
        <i/>
        <sz val="12"/>
        <color indexed="8"/>
        <rFont val="Arial"/>
        <family val="2"/>
      </rPr>
      <t>/свинина корейка, яйцо, мука, сухари, специи/</t>
    </r>
    <r>
      <rPr>
        <b/>
        <sz val="12"/>
        <color indexed="8"/>
        <rFont val="Arial"/>
        <family val="2"/>
      </rPr>
      <t>+ Рис рассыпчатый</t>
    </r>
  </si>
  <si>
    <r>
      <t xml:space="preserve">Филе рыбы, запеченное с огурчиком и сыром                                                         </t>
    </r>
    <r>
      <rPr>
        <i/>
        <sz val="12"/>
        <color indexed="8"/>
        <rFont val="Arial"/>
        <family val="2"/>
      </rPr>
      <t xml:space="preserve"> /филе хека, огурец консервированный, сыр, майонез, соль, специи/</t>
    </r>
    <r>
      <rPr>
        <b/>
        <sz val="12"/>
        <color indexed="8"/>
        <rFont val="Arial"/>
        <family val="2"/>
      </rPr>
      <t xml:space="preserve">+ Картофельное пюре                                           </t>
    </r>
  </si>
  <si>
    <r>
      <t xml:space="preserve">Котлета куриная в кунжуте                              </t>
    </r>
    <r>
      <rPr>
        <i/>
        <sz val="12"/>
        <color indexed="8"/>
        <rFont val="Arial"/>
        <family val="2"/>
      </rPr>
      <t xml:space="preserve"> /курица,яйцо,батон,лук,кунжут,соль,специи/</t>
    </r>
    <r>
      <rPr>
        <b/>
        <sz val="12"/>
        <color indexed="8"/>
        <rFont val="Arial"/>
        <family val="2"/>
      </rPr>
      <t xml:space="preserve"> + Картофельное пюре</t>
    </r>
  </si>
  <si>
    <r>
      <t xml:space="preserve">Гуляш "Сердечный"                                                                    </t>
    </r>
    <r>
      <rPr>
        <i/>
        <sz val="12"/>
        <color indexed="8"/>
        <rFont val="Arial"/>
        <family val="2"/>
      </rPr>
      <t>/сердце говяжье, лук, морковь, специи, мука, томат. паста/</t>
    </r>
    <r>
      <rPr>
        <b/>
        <sz val="12"/>
        <color indexed="8"/>
        <rFont val="Arial"/>
        <family val="2"/>
      </rPr>
      <t>+   Рис рассыпчатый</t>
    </r>
  </si>
  <si>
    <r>
      <t xml:space="preserve">Рулетик из свинины с ветчиной и сыром                                                  </t>
    </r>
    <r>
      <rPr>
        <i/>
        <sz val="12"/>
        <color indexed="8"/>
        <rFont val="Arial"/>
        <family val="2"/>
      </rPr>
      <t xml:space="preserve"> /свинина филей,ветчина,сыр, соль, яйцо, мука, специи,пан. сухари/</t>
    </r>
    <r>
      <rPr>
        <b/>
        <sz val="12"/>
        <color indexed="8"/>
        <rFont val="Arial"/>
        <family val="2"/>
      </rPr>
      <t>+     Картофель отварной</t>
    </r>
  </si>
  <si>
    <r>
      <t xml:space="preserve">Печень жареная с луком  с ягодным соусом                                                  </t>
    </r>
    <r>
      <rPr>
        <i/>
        <sz val="12"/>
        <color indexed="8"/>
        <rFont val="Arial"/>
        <family val="2"/>
      </rPr>
      <t xml:space="preserve"> /печень говяжья ,лук, мука, специи, масло раст./</t>
    </r>
    <r>
      <rPr>
        <b/>
        <sz val="12"/>
        <color indexed="8"/>
        <rFont val="Arial"/>
        <family val="2"/>
      </rPr>
      <t>+ Картофель отварной</t>
    </r>
  </si>
  <si>
    <r>
      <t xml:space="preserve">Салат "Метелка"                                                          </t>
    </r>
    <r>
      <rPr>
        <i/>
        <sz val="12"/>
        <color indexed="8"/>
        <rFont val="Arial"/>
        <family val="2"/>
      </rPr>
      <t>/капуста б/к,морковь,свекла,яблоко, сельдерей,масло раст.,уксус,соль,сахар/</t>
    </r>
  </si>
  <si>
    <r>
      <t xml:space="preserve">Салат "Верийский"                                                        </t>
    </r>
    <r>
      <rPr>
        <i/>
        <sz val="12"/>
        <color indexed="8"/>
        <rFont val="Arial"/>
        <family val="2"/>
      </rPr>
      <t>/куриное филе, ветчина, картофель, огурец св., яйцо, майонез/</t>
    </r>
  </si>
  <si>
    <r>
      <t xml:space="preserve">Щи зелёные с  яйцом                                                 </t>
    </r>
    <r>
      <rPr>
        <i/>
        <sz val="12"/>
        <color indexed="8"/>
        <rFont val="Arial"/>
        <family val="2"/>
      </rPr>
      <t>/щавель ,картофель, морковь, лук, яйцо, специи, сметана/</t>
    </r>
  </si>
  <si>
    <t>* Стоимость доставки рассчитывается : до 35 руб. - 7,00 руб.,                                                                от 35 руб. до 60 руб.- 5,00 руб.,                                                                                                      свыше 60 руб.- бесплатно</t>
  </si>
  <si>
    <r>
      <t xml:space="preserve">Салат "Гармония вкуса"                                           </t>
    </r>
    <r>
      <rPr>
        <i/>
        <sz val="12.5"/>
        <color indexed="8"/>
        <rFont val="Arial"/>
        <family val="2"/>
      </rPr>
      <t xml:space="preserve">  /капуста пекинская, свежие перец, помидор, огурец, масло растительное/</t>
    </r>
  </si>
  <si>
    <r>
      <t xml:space="preserve">Салат из помидоров и свежего перца                                           </t>
    </r>
    <r>
      <rPr>
        <i/>
        <sz val="12.5"/>
        <rFont val="Arial"/>
        <family val="2"/>
      </rPr>
      <t xml:space="preserve">     /помидоы св., перец св., масло раст./</t>
    </r>
  </si>
  <si>
    <t>Кальценитто                                                                           (ветчина,сыр,томат, майонез,кетчуп)</t>
  </si>
  <si>
    <t>Эчпочмак</t>
  </si>
  <si>
    <t>Сочник</t>
  </si>
  <si>
    <t xml:space="preserve">                        на 26.07.2021</t>
  </si>
  <si>
    <t xml:space="preserve">                        на 27.07.2021</t>
  </si>
  <si>
    <r>
      <t xml:space="preserve">Салат с курицей, ананасом и сельдереем   </t>
    </r>
    <r>
      <rPr>
        <i/>
        <sz val="12"/>
        <color indexed="8"/>
        <rFont val="Arial"/>
        <family val="2"/>
      </rPr>
      <t xml:space="preserve"> /куриное филе, ананас консервированный, сельдерей, огурец свежий, майонез/</t>
    </r>
  </si>
  <si>
    <r>
      <t xml:space="preserve">Филе рыбы, запеченная в горчично-медовом маринаде                                                                                      </t>
    </r>
    <r>
      <rPr>
        <i/>
        <sz val="12"/>
        <color indexed="8"/>
        <rFont val="Arial"/>
        <family val="2"/>
      </rPr>
      <t xml:space="preserve"> /филе рыбы, горчица франц., мёд, сыр, специи/</t>
    </r>
    <r>
      <rPr>
        <b/>
        <sz val="12"/>
        <color indexed="8"/>
        <rFont val="Arial"/>
        <family val="2"/>
      </rPr>
      <t>+ Картофельное пюре</t>
    </r>
  </si>
  <si>
    <t>Пирожок со сгущенкой</t>
  </si>
  <si>
    <t>Пирожок со шпинатом и яйцом</t>
  </si>
  <si>
    <r>
      <t xml:space="preserve">Котлета из мяса птицы с перцем                                                                 </t>
    </r>
    <r>
      <rPr>
        <i/>
        <sz val="12"/>
        <color indexed="8"/>
        <rFont val="Arial"/>
        <family val="2"/>
      </rPr>
      <t xml:space="preserve"> /фарш из мяса птицы, перец св., яйцо, лук ,  специи, сухари панир/</t>
    </r>
    <r>
      <rPr>
        <b/>
        <sz val="12"/>
        <color indexed="8"/>
        <rFont val="Arial"/>
        <family val="2"/>
      </rPr>
      <t>+       Картофельное пюре</t>
    </r>
  </si>
  <si>
    <r>
      <t xml:space="preserve">Кабачки фаршированные мясом и рисом со сметаной                                                     </t>
    </r>
    <r>
      <rPr>
        <i/>
        <sz val="12"/>
        <color indexed="8"/>
        <rFont val="Arial"/>
        <family val="2"/>
      </rPr>
      <t>/кабачки,фарш дом.,лук,морковь,рис,сыр,майонез, сметана/</t>
    </r>
  </si>
  <si>
    <r>
      <t xml:space="preserve">Салат из свеклы с фасолью                               </t>
    </r>
    <r>
      <rPr>
        <i/>
        <sz val="12.5"/>
        <color indexed="8"/>
        <rFont val="Arial"/>
        <family val="2"/>
      </rPr>
      <t xml:space="preserve"> /свекла, фасоль белая конс., яблоко, сок лимона, соль,  растительное масло, зелень/</t>
    </r>
  </si>
  <si>
    <r>
      <t>Томаты по-корейски</t>
    </r>
    <r>
      <rPr>
        <i/>
        <sz val="13"/>
        <color indexed="8"/>
        <rFont val="Arial"/>
        <family val="2"/>
      </rPr>
      <t xml:space="preserve">                                         /томаты, перец св., укроп, чеснок, уксус, масло раст., сахар, соль, паприка, кориандр молотый/</t>
    </r>
  </si>
  <si>
    <r>
      <t>Перец, фаршированный мясом и рисом</t>
    </r>
    <r>
      <rPr>
        <i/>
        <sz val="12"/>
        <color indexed="8"/>
        <rFont val="Arial"/>
        <family val="2"/>
      </rPr>
      <t xml:space="preserve">                                                              /перец св.,лук,морковь,рис,фарш дом.,соль,специи,сметана/</t>
    </r>
  </si>
  <si>
    <t xml:space="preserve">                        на 28.07.021</t>
  </si>
  <si>
    <t>Слойка с ананасом</t>
  </si>
  <si>
    <t>Булочка с мармеладом</t>
  </si>
  <si>
    <t xml:space="preserve">                        на 29.07.2021</t>
  </si>
  <si>
    <t xml:space="preserve">                        на 30.07.2021</t>
  </si>
  <si>
    <r>
      <t>Салат с ветчиной, сыром и болгарским перцем</t>
    </r>
    <r>
      <rPr>
        <i/>
        <sz val="12"/>
        <rFont val="Arial"/>
        <family val="2"/>
      </rPr>
      <t xml:space="preserve">                                        /ветчина, яйцо, сыр, перец св., огурец св., майонез, сметана, сок лимона, перец молотый, зелень/</t>
    </r>
  </si>
  <si>
    <r>
      <t xml:space="preserve">Салат из свежей капусты с яблоком и сельдереем                                                      </t>
    </r>
    <r>
      <rPr>
        <i/>
        <sz val="12.5"/>
        <rFont val="Arial"/>
        <family val="2"/>
      </rPr>
      <t xml:space="preserve"> /капуста б/к, яблоки,сельдерей, масло раст.,соль,сахар,уксус/</t>
    </r>
  </si>
  <si>
    <t>Слойка с ветчиной и сыром</t>
  </si>
  <si>
    <t>Пирог со смародиной</t>
  </si>
  <si>
    <t>Булочка творожно-лимонная</t>
  </si>
  <si>
    <r>
      <t xml:space="preserve">Салат из свежей капусты с овощами                                                         </t>
    </r>
    <r>
      <rPr>
        <i/>
        <sz val="12.5"/>
        <color indexed="8"/>
        <rFont val="Arial"/>
        <family val="2"/>
      </rPr>
      <t xml:space="preserve">  /капуста б/к, морковь, перец св., томаты, соль, сахар, уксус, масло раст./</t>
    </r>
  </si>
  <si>
    <r>
      <t xml:space="preserve">Филе рыбы, запеченное с французской горчицей и сыром                                                  </t>
    </r>
    <r>
      <rPr>
        <i/>
        <sz val="12"/>
        <color indexed="8"/>
        <rFont val="Arial"/>
        <family val="2"/>
      </rPr>
      <t xml:space="preserve"> /филерыбы, фр горчица, сыр, майонез, зелень, соль,специи/</t>
    </r>
    <r>
      <rPr>
        <b/>
        <i/>
        <sz val="12"/>
        <color indexed="8"/>
        <rFont val="Arial"/>
        <family val="2"/>
      </rPr>
      <t>+</t>
    </r>
    <r>
      <rPr>
        <b/>
        <sz val="12"/>
        <color indexed="8"/>
        <rFont val="Arial"/>
        <family val="2"/>
      </rPr>
      <t xml:space="preserve"> Картофель отварной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</si>
</sst>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-;\-* #,##0_-;_-* &quot;-&quot;_-;_-@_-"/>
    <numFmt numFmtId="178" formatCode="_-* #,##0.00&quot;р.&quot;_-;\-* #,##0.00&quot;р.&quot;_-;_-* &quot;-&quot;??&quot;р.&quot;_-;_-@_-"/>
    <numFmt numFmtId="179" formatCode="_-* #,##0.00_-;\-* #,##0.00_-;_-* &quot;-&quot;??_-;_-@_-"/>
    <numFmt numFmtId="180" formatCode="_-* #,##0_р_._-;\-* #,##0_р_._-;_-* &quot;-&quot;_р_._-;_-@_-"/>
    <numFmt numFmtId="181" formatCode="_-* #,##0.00_р_._-;\-* #,##0.00_р_._-;_-* &quot;-&quot;??_р_._-;_-@_-"/>
    <numFmt numFmtId="182" formatCode="#,##0&quot;р.&quot;"/>
    <numFmt numFmtId="183" formatCode="dd/mm/yy;@"/>
    <numFmt numFmtId="184" formatCode="#,##0.0"/>
    <numFmt numFmtId="185" formatCode="#,##0&quot;р.&quot;;[Red]#,##0&quot;р.&quot;"/>
    <numFmt numFmtId="186" formatCode="#,##0.00&quot;р.&quot;"/>
    <numFmt numFmtId="187" formatCode="#,##0.0&quot;р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Vijaya"/>
      <family val="2"/>
    </font>
    <font>
      <b/>
      <sz val="10"/>
      <color indexed="8"/>
      <name val="Vijaya"/>
      <family val="2"/>
    </font>
    <font>
      <b/>
      <sz val="11"/>
      <color indexed="8"/>
      <name val="Vijaya"/>
      <family val="2"/>
    </font>
    <font>
      <sz val="11"/>
      <name val="Vijaya"/>
      <family val="2"/>
    </font>
    <font>
      <sz val="14"/>
      <color indexed="8"/>
      <name val="Snap ITC"/>
      <family val="5"/>
    </font>
    <font>
      <b/>
      <sz val="10"/>
      <color indexed="8"/>
      <name val="Segoe Script"/>
      <family val="2"/>
    </font>
    <font>
      <b/>
      <sz val="11"/>
      <color indexed="8"/>
      <name val="Segoe Script"/>
      <family val="2"/>
    </font>
    <font>
      <b/>
      <sz val="12.5"/>
      <color indexed="8"/>
      <name val="Arial"/>
      <family val="2"/>
    </font>
    <font>
      <b/>
      <sz val="12"/>
      <color indexed="8"/>
      <name val="Arial"/>
      <family val="2"/>
    </font>
    <font>
      <b/>
      <sz val="12.5"/>
      <color indexed="8"/>
      <name val="Script MT Bold"/>
      <family val="4"/>
    </font>
    <font>
      <b/>
      <sz val="12.5"/>
      <color indexed="8"/>
      <name val="Times New Roman"/>
      <family val="1"/>
    </font>
    <font>
      <i/>
      <sz val="12"/>
      <color indexed="8"/>
      <name val="Arial"/>
      <family val="2"/>
    </font>
    <font>
      <i/>
      <sz val="12.5"/>
      <color indexed="8"/>
      <name val="Script MT Bold"/>
      <family val="4"/>
    </font>
    <font>
      <b/>
      <sz val="12"/>
      <color indexed="60"/>
      <name val="Comic Sans MS"/>
      <family val="4"/>
    </font>
    <font>
      <b/>
      <sz val="9"/>
      <color indexed="60"/>
      <name val="Arial"/>
      <family val="2"/>
    </font>
    <font>
      <sz val="9"/>
      <color indexed="60"/>
      <name val="Arial"/>
      <family val="2"/>
    </font>
    <font>
      <b/>
      <sz val="10"/>
      <color indexed="60"/>
      <name val="Arial"/>
      <family val="2"/>
    </font>
    <font>
      <b/>
      <sz val="20"/>
      <color indexed="60"/>
      <name val="Tahoma"/>
      <family val="2"/>
    </font>
    <font>
      <b/>
      <sz val="20"/>
      <color indexed="60"/>
      <name val="Vijaya"/>
      <family val="2"/>
    </font>
    <font>
      <i/>
      <sz val="12.5"/>
      <color indexed="8"/>
      <name val="Times New Roman"/>
      <family val="1"/>
    </font>
    <font>
      <b/>
      <sz val="14"/>
      <color indexed="8"/>
      <name val="Snap ITC"/>
      <family val="5"/>
    </font>
    <font>
      <b/>
      <sz val="20"/>
      <color indexed="8"/>
      <name val="Showcard Gothic"/>
      <family val="5"/>
    </font>
    <font>
      <b/>
      <sz val="18"/>
      <color indexed="8"/>
      <name val="Arial"/>
      <family val="2"/>
    </font>
    <font>
      <b/>
      <sz val="18"/>
      <color indexed="60"/>
      <name val="Arial"/>
      <family val="2"/>
    </font>
    <font>
      <i/>
      <sz val="12.5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6"/>
      <color indexed="60"/>
      <name val="Vijaya"/>
      <family val="2"/>
    </font>
    <font>
      <sz val="11"/>
      <color indexed="10"/>
      <name val="Arial"/>
      <family val="2"/>
    </font>
    <font>
      <i/>
      <sz val="12.5"/>
      <name val="Arial"/>
      <family val="2"/>
    </font>
    <font>
      <b/>
      <sz val="12.5"/>
      <name val="Arial"/>
      <family val="2"/>
    </font>
    <font>
      <sz val="9"/>
      <name val="Arial"/>
      <family val="2"/>
    </font>
    <font>
      <b/>
      <sz val="13"/>
      <color indexed="8"/>
      <name val="Arial"/>
      <family val="2"/>
    </font>
    <font>
      <i/>
      <sz val="13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60"/>
      </left>
      <right style="medium">
        <color indexed="60"/>
      </right>
      <top style="medium">
        <color indexed="60"/>
      </top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medium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6" fillId="24" borderId="0" xfId="56" applyFont="1" applyFill="1" applyAlignment="1">
      <alignment/>
      <protection/>
    </xf>
    <xf numFmtId="182" fontId="26" fillId="24" borderId="0" xfId="56" applyNumberFormat="1" applyFont="1" applyFill="1">
      <alignment/>
      <protection/>
    </xf>
    <xf numFmtId="0" fontId="26" fillId="24" borderId="0" xfId="56" applyFont="1" applyFill="1">
      <alignment/>
      <protection/>
    </xf>
    <xf numFmtId="0" fontId="27" fillId="24" borderId="0" xfId="0" applyFont="1" applyFill="1" applyAlignment="1">
      <alignment/>
    </xf>
    <xf numFmtId="0" fontId="31" fillId="24" borderId="0" xfId="56" applyFont="1" applyFill="1" applyAlignment="1">
      <alignment/>
      <protection/>
    </xf>
    <xf numFmtId="0" fontId="24" fillId="24" borderId="0" xfId="53" applyFont="1" applyFill="1">
      <alignment/>
      <protection/>
    </xf>
    <xf numFmtId="0" fontId="25" fillId="24" borderId="0" xfId="53" applyFont="1" applyFill="1" applyBorder="1">
      <alignment/>
      <protection/>
    </xf>
    <xf numFmtId="0" fontId="24" fillId="24" borderId="0" xfId="53" applyFont="1" applyFill="1" applyBorder="1">
      <alignment/>
      <protection/>
    </xf>
    <xf numFmtId="0" fontId="24" fillId="24" borderId="0" xfId="0" applyFont="1" applyFill="1" applyAlignment="1">
      <alignment/>
    </xf>
    <xf numFmtId="0" fontId="31" fillId="24" borderId="0" xfId="56" applyFont="1" applyFill="1">
      <alignment/>
      <protection/>
    </xf>
    <xf numFmtId="0" fontId="22" fillId="24" borderId="0" xfId="56" applyFont="1" applyFill="1">
      <alignment/>
      <protection/>
    </xf>
    <xf numFmtId="0" fontId="21" fillId="24" borderId="0" xfId="56" applyFont="1" applyFill="1">
      <alignment/>
      <protection/>
    </xf>
    <xf numFmtId="0" fontId="21" fillId="24" borderId="0" xfId="56" applyFont="1" applyFill="1" applyBorder="1" applyAlignment="1">
      <alignment/>
      <protection/>
    </xf>
    <xf numFmtId="0" fontId="23" fillId="24" borderId="0" xfId="42" applyFont="1" applyFill="1" applyBorder="1" applyAlignment="1" applyProtection="1">
      <alignment/>
      <protection/>
    </xf>
    <xf numFmtId="1" fontId="21" fillId="24" borderId="0" xfId="56" applyNumberFormat="1" applyFont="1" applyFill="1" applyBorder="1" applyAlignment="1">
      <alignment/>
      <protection/>
    </xf>
    <xf numFmtId="182" fontId="21" fillId="24" borderId="0" xfId="56" applyNumberFormat="1" applyFont="1" applyFill="1">
      <alignment/>
      <protection/>
    </xf>
    <xf numFmtId="186" fontId="21" fillId="24" borderId="0" xfId="56" applyNumberFormat="1" applyFont="1" applyFill="1" applyAlignment="1">
      <alignment/>
      <protection/>
    </xf>
    <xf numFmtId="182" fontId="21" fillId="24" borderId="0" xfId="56" applyNumberFormat="1" applyFont="1" applyFill="1" applyAlignment="1">
      <alignment/>
      <protection/>
    </xf>
    <xf numFmtId="3" fontId="21" fillId="24" borderId="0" xfId="56" applyNumberFormat="1" applyFont="1" applyFill="1">
      <alignment/>
      <protection/>
    </xf>
    <xf numFmtId="0" fontId="33" fillId="24" borderId="0" xfId="56" applyFont="1" applyFill="1" applyBorder="1" applyAlignment="1">
      <alignment horizontal="center" vertical="center" wrapText="1"/>
      <protection/>
    </xf>
    <xf numFmtId="0" fontId="22" fillId="24" borderId="0" xfId="56" applyFont="1" applyFill="1" applyBorder="1" applyAlignment="1">
      <alignment horizontal="center" vertical="center" wrapText="1"/>
      <protection/>
    </xf>
    <xf numFmtId="0" fontId="21" fillId="24" borderId="0" xfId="56" applyFont="1" applyFill="1" applyAlignment="1">
      <alignment/>
      <protection/>
    </xf>
    <xf numFmtId="0" fontId="34" fillId="24" borderId="0" xfId="0" applyFont="1" applyFill="1" applyAlignment="1">
      <alignment/>
    </xf>
    <xf numFmtId="0" fontId="44" fillId="25" borderId="10" xfId="56" applyFont="1" applyFill="1" applyBorder="1">
      <alignment/>
      <protection/>
    </xf>
    <xf numFmtId="0" fontId="44" fillId="25" borderId="10" xfId="56" applyFont="1" applyFill="1" applyBorder="1" applyAlignment="1">
      <alignment horizontal="center" wrapText="1"/>
      <protection/>
    </xf>
    <xf numFmtId="0" fontId="47" fillId="26" borderId="10" xfId="56" applyFont="1" applyFill="1" applyBorder="1">
      <alignment/>
      <protection/>
    </xf>
    <xf numFmtId="0" fontId="47" fillId="26" borderId="10" xfId="56" applyFont="1" applyFill="1" applyBorder="1" applyAlignment="1">
      <alignment horizontal="center" wrapText="1"/>
      <protection/>
    </xf>
    <xf numFmtId="0" fontId="29" fillId="25" borderId="10" xfId="0" applyFont="1" applyFill="1" applyBorder="1" applyAlignment="1">
      <alignment horizontal="center" vertical="center" wrapText="1"/>
    </xf>
    <xf numFmtId="186" fontId="29" fillId="25" borderId="10" xfId="0" applyNumberFormat="1" applyFont="1" applyFill="1" applyBorder="1" applyAlignment="1">
      <alignment horizontal="center" vertical="center" wrapText="1"/>
    </xf>
    <xf numFmtId="182" fontId="29" fillId="25" borderId="10" xfId="56" applyNumberFormat="1" applyFont="1" applyFill="1" applyBorder="1" applyAlignment="1">
      <alignment horizontal="center" vertical="center" wrapText="1"/>
      <protection/>
    </xf>
    <xf numFmtId="0" fontId="45" fillId="26" borderId="10" xfId="0" applyFont="1" applyFill="1" applyBorder="1" applyAlignment="1">
      <alignment vertical="center" wrapText="1"/>
    </xf>
    <xf numFmtId="0" fontId="46" fillId="26" borderId="10" xfId="0" applyFont="1" applyFill="1" applyBorder="1" applyAlignment="1">
      <alignment horizontal="center" vertical="center" wrapText="1"/>
    </xf>
    <xf numFmtId="182" fontId="46" fillId="26" borderId="10" xfId="0" applyNumberFormat="1" applyFont="1" applyFill="1" applyBorder="1" applyAlignment="1">
      <alignment horizontal="center" vertical="center" wrapText="1"/>
    </xf>
    <xf numFmtId="182" fontId="46" fillId="26" borderId="10" xfId="56" applyNumberFormat="1" applyFont="1" applyFill="1" applyBorder="1" applyAlignment="1">
      <alignment horizontal="center" vertical="center" wrapText="1"/>
      <protection/>
    </xf>
    <xf numFmtId="0" fontId="30" fillId="25" borderId="10" xfId="0" applyFont="1" applyFill="1" applyBorder="1" applyAlignment="1">
      <alignment horizontal="center" vertical="center" wrapText="1"/>
    </xf>
    <xf numFmtId="186" fontId="30" fillId="25" borderId="10" xfId="0" applyNumberFormat="1" applyFont="1" applyFill="1" applyBorder="1" applyAlignment="1">
      <alignment horizontal="center" vertical="center" wrapText="1"/>
    </xf>
    <xf numFmtId="182" fontId="30" fillId="25" borderId="10" xfId="56" applyNumberFormat="1" applyFont="1" applyFill="1" applyBorder="1" applyAlignment="1">
      <alignment horizontal="center" vertical="center" wrapText="1"/>
      <protection/>
    </xf>
    <xf numFmtId="0" fontId="47" fillId="26" borderId="10" xfId="0" applyFont="1" applyFill="1" applyBorder="1" applyAlignment="1">
      <alignment vertical="center" wrapText="1"/>
    </xf>
    <xf numFmtId="0" fontId="40" fillId="25" borderId="10" xfId="0" applyFont="1" applyFill="1" applyBorder="1" applyAlignment="1">
      <alignment vertical="center" wrapText="1"/>
    </xf>
    <xf numFmtId="186" fontId="30" fillId="25" borderId="10" xfId="56" applyNumberFormat="1" applyFont="1" applyFill="1" applyBorder="1" applyAlignment="1">
      <alignment horizontal="center" vertical="center" wrapText="1"/>
      <protection/>
    </xf>
    <xf numFmtId="0" fontId="30" fillId="25" borderId="10" xfId="0" applyFont="1" applyFill="1" applyBorder="1" applyAlignment="1">
      <alignment horizontal="center" vertical="center"/>
    </xf>
    <xf numFmtId="0" fontId="36" fillId="26" borderId="10" xfId="0" applyFont="1" applyFill="1" applyBorder="1" applyAlignment="1">
      <alignment vertical="center" wrapText="1"/>
    </xf>
    <xf numFmtId="186" fontId="29" fillId="25" borderId="10" xfId="56" applyNumberFormat="1" applyFont="1" applyFill="1" applyBorder="1" applyAlignment="1">
      <alignment horizontal="center" vertical="center" wrapText="1"/>
      <protection/>
    </xf>
    <xf numFmtId="49" fontId="29" fillId="25" borderId="10" xfId="56" applyNumberFormat="1" applyFont="1" applyFill="1" applyBorder="1" applyAlignment="1">
      <alignment horizontal="center" vertical="center" wrapText="1"/>
      <protection/>
    </xf>
    <xf numFmtId="16" fontId="29" fillId="25" borderId="10" xfId="56" applyNumberFormat="1" applyFont="1" applyFill="1" applyBorder="1" applyAlignment="1">
      <alignment horizontal="center" vertical="center" wrapText="1"/>
      <protection/>
    </xf>
    <xf numFmtId="0" fontId="39" fillId="25" borderId="10" xfId="0" applyFont="1" applyFill="1" applyBorder="1" applyAlignment="1">
      <alignment vertical="center" wrapText="1"/>
    </xf>
    <xf numFmtId="0" fontId="30" fillId="25" borderId="10" xfId="56" applyFont="1" applyFill="1" applyBorder="1" applyAlignment="1">
      <alignment vertical="center" wrapText="1"/>
      <protection/>
    </xf>
    <xf numFmtId="3" fontId="28" fillId="25" borderId="10" xfId="56" applyNumberFormat="1" applyFont="1" applyFill="1" applyBorder="1" applyAlignment="1">
      <alignment horizontal="center" vertical="center" wrapText="1"/>
      <protection/>
    </xf>
    <xf numFmtId="0" fontId="33" fillId="25" borderId="10" xfId="56" applyFont="1" applyFill="1" applyBorder="1" applyAlignment="1">
      <alignment horizontal="center" vertical="center" wrapText="1"/>
      <protection/>
    </xf>
    <xf numFmtId="0" fontId="22" fillId="25" borderId="10" xfId="56" applyFont="1" applyFill="1" applyBorder="1" applyAlignment="1">
      <alignment horizontal="center" vertical="center" wrapText="1"/>
      <protection/>
    </xf>
    <xf numFmtId="3" fontId="22" fillId="25" borderId="10" xfId="56" applyNumberFormat="1" applyFont="1" applyFill="1" applyBorder="1" applyAlignment="1">
      <alignment horizontal="center" vertical="center" wrapText="1"/>
      <protection/>
    </xf>
    <xf numFmtId="4" fontId="22" fillId="25" borderId="10" xfId="56" applyNumberFormat="1" applyFont="1" applyFill="1" applyBorder="1" applyAlignment="1">
      <alignment horizontal="center" vertical="center" wrapText="1"/>
      <protection/>
    </xf>
    <xf numFmtId="183" fontId="32" fillId="25" borderId="10" xfId="56" applyNumberFormat="1" applyFont="1" applyFill="1" applyBorder="1" applyAlignment="1">
      <alignment vertical="center" wrapText="1"/>
      <protection/>
    </xf>
    <xf numFmtId="0" fontId="29" fillId="25" borderId="10" xfId="56" applyNumberFormat="1" applyFont="1" applyFill="1" applyBorder="1" applyAlignment="1">
      <alignment horizontal="center" vertical="center" wrapText="1"/>
      <protection/>
    </xf>
    <xf numFmtId="0" fontId="53" fillId="25" borderId="10" xfId="0" applyFont="1" applyFill="1" applyBorder="1" applyAlignment="1">
      <alignment horizontal="center" vertical="center" wrapText="1"/>
    </xf>
    <xf numFmtId="0" fontId="54" fillId="26" borderId="10" xfId="0" applyFont="1" applyFill="1" applyBorder="1" applyAlignment="1">
      <alignment horizontal="center" vertical="center" wrapText="1"/>
    </xf>
    <xf numFmtId="0" fontId="54" fillId="26" borderId="10" xfId="0" applyFont="1" applyFill="1" applyBorder="1" applyAlignment="1">
      <alignment vertical="center" wrapText="1"/>
    </xf>
    <xf numFmtId="3" fontId="53" fillId="25" borderId="10" xfId="56" applyNumberFormat="1" applyFont="1" applyFill="1" applyBorder="1" applyAlignment="1">
      <alignment horizontal="center" vertical="center" wrapText="1"/>
      <protection/>
    </xf>
    <xf numFmtId="0" fontId="39" fillId="25" borderId="0" xfId="0" applyFont="1" applyFill="1" applyBorder="1" applyAlignment="1">
      <alignment vertical="center" wrapText="1"/>
    </xf>
    <xf numFmtId="0" fontId="59" fillId="24" borderId="0" xfId="56" applyFont="1" applyFill="1">
      <alignment/>
      <protection/>
    </xf>
    <xf numFmtId="183" fontId="32" fillId="25" borderId="11" xfId="56" applyNumberFormat="1" applyFont="1" applyFill="1" applyBorder="1" applyAlignment="1">
      <alignment vertical="center" wrapText="1"/>
      <protection/>
    </xf>
    <xf numFmtId="183" fontId="32" fillId="25" borderId="12" xfId="56" applyNumberFormat="1" applyFont="1" applyFill="1" applyBorder="1" applyAlignment="1">
      <alignment vertical="center" wrapText="1"/>
      <protection/>
    </xf>
    <xf numFmtId="0" fontId="39" fillId="25" borderId="13" xfId="0" applyFont="1" applyFill="1" applyBorder="1" applyAlignment="1">
      <alignment vertical="center" wrapText="1"/>
    </xf>
    <xf numFmtId="0" fontId="53" fillId="26" borderId="10" xfId="0" applyFont="1" applyFill="1" applyBorder="1" applyAlignment="1">
      <alignment horizontal="center" vertical="center" wrapText="1"/>
    </xf>
    <xf numFmtId="186" fontId="29" fillId="26" borderId="10" xfId="56" applyNumberFormat="1" applyFont="1" applyFill="1" applyBorder="1" applyAlignment="1">
      <alignment horizontal="center" vertical="center" wrapText="1"/>
      <protection/>
    </xf>
    <xf numFmtId="182" fontId="29" fillId="26" borderId="10" xfId="56" applyNumberFormat="1" applyFont="1" applyFill="1" applyBorder="1" applyAlignment="1">
      <alignment horizontal="center" vertical="center" wrapText="1"/>
      <protection/>
    </xf>
    <xf numFmtId="0" fontId="36" fillId="26" borderId="13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 wrapText="1"/>
    </xf>
    <xf numFmtId="186" fontId="28" fillId="25" borderId="10" xfId="56" applyNumberFormat="1" applyFont="1" applyFill="1" applyBorder="1" applyAlignment="1">
      <alignment horizontal="center" vertical="center" wrapText="1"/>
      <protection/>
    </xf>
    <xf numFmtId="0" fontId="39" fillId="26" borderId="10" xfId="0" applyFont="1" applyFill="1" applyBorder="1" applyAlignment="1">
      <alignment vertical="center" wrapText="1"/>
    </xf>
    <xf numFmtId="49" fontId="29" fillId="26" borderId="10" xfId="56" applyNumberFormat="1" applyFont="1" applyFill="1" applyBorder="1" applyAlignment="1">
      <alignment horizontal="center" vertical="center" wrapText="1"/>
      <protection/>
    </xf>
    <xf numFmtId="0" fontId="40" fillId="26" borderId="10" xfId="0" applyFont="1" applyFill="1" applyBorder="1" applyAlignment="1">
      <alignment vertical="center" wrapText="1"/>
    </xf>
    <xf numFmtId="0" fontId="53" fillId="25" borderId="12" xfId="0" applyFont="1" applyFill="1" applyBorder="1" applyAlignment="1">
      <alignment horizontal="center" vertical="center" wrapText="1"/>
    </xf>
    <xf numFmtId="186" fontId="29" fillId="25" borderId="12" xfId="56" applyNumberFormat="1" applyFont="1" applyFill="1" applyBorder="1" applyAlignment="1">
      <alignment horizontal="center" vertical="center" wrapText="1"/>
      <protection/>
    </xf>
    <xf numFmtId="182" fontId="29" fillId="25" borderId="12" xfId="56" applyNumberFormat="1" applyFont="1" applyFill="1" applyBorder="1" applyAlignment="1">
      <alignment horizontal="center" vertical="center" wrapText="1"/>
      <protection/>
    </xf>
    <xf numFmtId="183" fontId="49" fillId="25" borderId="14" xfId="56" applyNumberFormat="1" applyFont="1" applyFill="1" applyBorder="1" applyAlignment="1">
      <alignment horizontal="center" vertical="center" textRotation="90" wrapText="1"/>
      <protection/>
    </xf>
    <xf numFmtId="183" fontId="49" fillId="25" borderId="15" xfId="56" applyNumberFormat="1" applyFont="1" applyFill="1" applyBorder="1" applyAlignment="1">
      <alignment horizontal="center" vertical="center" textRotation="90" wrapText="1"/>
      <protection/>
    </xf>
    <xf numFmtId="0" fontId="40" fillId="27" borderId="10" xfId="0" applyFont="1" applyFill="1" applyBorder="1" applyAlignment="1">
      <alignment vertical="center" wrapText="1"/>
    </xf>
    <xf numFmtId="2" fontId="59" fillId="24" borderId="0" xfId="56" applyNumberFormat="1" applyFont="1" applyFill="1">
      <alignment/>
      <protection/>
    </xf>
    <xf numFmtId="0" fontId="45" fillId="27" borderId="10" xfId="0" applyFont="1" applyFill="1" applyBorder="1" applyAlignment="1">
      <alignment vertical="center" wrapText="1"/>
    </xf>
    <xf numFmtId="2" fontId="21" fillId="24" borderId="0" xfId="56" applyNumberFormat="1" applyFont="1" applyFill="1">
      <alignment/>
      <protection/>
    </xf>
    <xf numFmtId="0" fontId="22" fillId="27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86" fontId="29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186" fontId="30" fillId="0" borderId="10" xfId="56" applyNumberFormat="1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182" fontId="30" fillId="0" borderId="10" xfId="56" applyNumberFormat="1" applyFont="1" applyFill="1" applyBorder="1" applyAlignment="1">
      <alignment horizontal="center" vertical="center" wrapText="1"/>
      <protection/>
    </xf>
    <xf numFmtId="0" fontId="21" fillId="24" borderId="0" xfId="56" applyFont="1" applyFill="1" applyAlignment="1">
      <alignment vertical="center"/>
      <protection/>
    </xf>
    <xf numFmtId="186" fontId="21" fillId="24" borderId="0" xfId="56" applyNumberFormat="1" applyFont="1" applyFill="1" applyAlignment="1">
      <alignment vertical="center"/>
      <protection/>
    </xf>
    <xf numFmtId="186" fontId="62" fillId="25" borderId="12" xfId="56" applyNumberFormat="1" applyFont="1" applyFill="1" applyBorder="1" applyAlignment="1">
      <alignment horizontal="center" vertical="center" wrapText="1"/>
      <protection/>
    </xf>
    <xf numFmtId="0" fontId="24" fillId="24" borderId="0" xfId="56" applyFont="1" applyFill="1">
      <alignment/>
      <protection/>
    </xf>
    <xf numFmtId="0" fontId="61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center" wrapText="1"/>
    </xf>
    <xf numFmtId="0" fontId="63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 wrapText="1"/>
    </xf>
    <xf numFmtId="49" fontId="29" fillId="25" borderId="16" xfId="56" applyNumberFormat="1" applyFont="1" applyFill="1" applyBorder="1" applyAlignment="1">
      <alignment horizontal="center" vertical="center" wrapText="1"/>
      <protection/>
    </xf>
    <xf numFmtId="0" fontId="53" fillId="25" borderId="16" xfId="0" applyFont="1" applyFill="1" applyBorder="1" applyAlignment="1">
      <alignment horizontal="center" vertical="center" wrapText="1"/>
    </xf>
    <xf numFmtId="186" fontId="29" fillId="25" borderId="16" xfId="56" applyNumberFormat="1" applyFont="1" applyFill="1" applyBorder="1" applyAlignment="1">
      <alignment horizontal="center" vertical="center" wrapText="1"/>
      <protection/>
    </xf>
    <xf numFmtId="182" fontId="29" fillId="25" borderId="16" xfId="56" applyNumberFormat="1" applyFont="1" applyFill="1" applyBorder="1" applyAlignment="1">
      <alignment horizontal="center" vertical="center" wrapText="1"/>
      <protection/>
    </xf>
    <xf numFmtId="0" fontId="21" fillId="24" borderId="17" xfId="56" applyFont="1" applyFill="1" applyBorder="1" applyAlignment="1">
      <alignment horizontal="left"/>
      <protection/>
    </xf>
    <xf numFmtId="0" fontId="21" fillId="24" borderId="18" xfId="56" applyFont="1" applyFill="1" applyBorder="1" applyAlignment="1">
      <alignment horizontal="left"/>
      <protection/>
    </xf>
    <xf numFmtId="0" fontId="21" fillId="24" borderId="19" xfId="56" applyFont="1" applyFill="1" applyBorder="1" applyAlignment="1">
      <alignment horizontal="center"/>
      <protection/>
    </xf>
    <xf numFmtId="0" fontId="21" fillId="24" borderId="20" xfId="56" applyFont="1" applyFill="1" applyBorder="1" applyAlignment="1">
      <alignment horizontal="center"/>
      <protection/>
    </xf>
    <xf numFmtId="0" fontId="21" fillId="24" borderId="21" xfId="56" applyFont="1" applyFill="1" applyBorder="1" applyAlignment="1">
      <alignment horizontal="center"/>
      <protection/>
    </xf>
    <xf numFmtId="0" fontId="51" fillId="24" borderId="0" xfId="56" applyFont="1" applyFill="1" applyAlignment="1">
      <alignment horizontal="center" wrapText="1"/>
      <protection/>
    </xf>
    <xf numFmtId="0" fontId="35" fillId="24" borderId="0" xfId="56" applyFont="1" applyFill="1" applyAlignment="1">
      <alignment horizontal="left" wrapText="1"/>
      <protection/>
    </xf>
    <xf numFmtId="0" fontId="21" fillId="24" borderId="0" xfId="56" applyFont="1" applyFill="1" applyBorder="1" applyAlignment="1">
      <alignment horizontal="center"/>
      <protection/>
    </xf>
    <xf numFmtId="0" fontId="21" fillId="24" borderId="22" xfId="56" applyFont="1" applyFill="1" applyBorder="1" applyAlignment="1">
      <alignment horizontal="left"/>
      <protection/>
    </xf>
    <xf numFmtId="0" fontId="21" fillId="24" borderId="23" xfId="56" applyFont="1" applyFill="1" applyBorder="1" applyAlignment="1">
      <alignment horizontal="left"/>
      <protection/>
    </xf>
    <xf numFmtId="0" fontId="21" fillId="24" borderId="24" xfId="56" applyFont="1" applyFill="1" applyBorder="1" applyAlignment="1">
      <alignment horizontal="center"/>
      <protection/>
    </xf>
    <xf numFmtId="0" fontId="21" fillId="24" borderId="25" xfId="56" applyFont="1" applyFill="1" applyBorder="1" applyAlignment="1">
      <alignment horizontal="center"/>
      <protection/>
    </xf>
    <xf numFmtId="0" fontId="21" fillId="24" borderId="26" xfId="56" applyFont="1" applyFill="1" applyBorder="1" applyAlignment="1">
      <alignment horizontal="center"/>
      <protection/>
    </xf>
    <xf numFmtId="0" fontId="21" fillId="24" borderId="27" xfId="56" applyFont="1" applyFill="1" applyBorder="1" applyAlignment="1">
      <alignment horizontal="left"/>
      <protection/>
    </xf>
    <xf numFmtId="0" fontId="21" fillId="24" borderId="28" xfId="56" applyFont="1" applyFill="1" applyBorder="1" applyAlignment="1">
      <alignment horizontal="left"/>
      <protection/>
    </xf>
    <xf numFmtId="17" fontId="21" fillId="24" borderId="29" xfId="56" applyNumberFormat="1" applyFont="1" applyFill="1" applyBorder="1" applyAlignment="1">
      <alignment horizontal="center"/>
      <protection/>
    </xf>
    <xf numFmtId="17" fontId="21" fillId="24" borderId="30" xfId="56" applyNumberFormat="1" applyFont="1" applyFill="1" applyBorder="1" applyAlignment="1">
      <alignment horizontal="center"/>
      <protection/>
    </xf>
    <xf numFmtId="17" fontId="21" fillId="24" borderId="31" xfId="56" applyNumberFormat="1" applyFont="1" applyFill="1" applyBorder="1" applyAlignment="1">
      <alignment horizontal="center"/>
      <protection/>
    </xf>
    <xf numFmtId="14" fontId="32" fillId="25" borderId="10" xfId="56" applyNumberFormat="1" applyFont="1" applyFill="1" applyBorder="1" applyAlignment="1">
      <alignment horizontal="center"/>
      <protection/>
    </xf>
    <xf numFmtId="0" fontId="32" fillId="25" borderId="10" xfId="56" applyFont="1" applyFill="1" applyBorder="1" applyAlignment="1">
      <alignment horizontal="center"/>
      <protection/>
    </xf>
    <xf numFmtId="183" fontId="48" fillId="25" borderId="10" xfId="56" applyNumberFormat="1" applyFont="1" applyFill="1" applyBorder="1" applyAlignment="1">
      <alignment horizontal="center" vertical="center" textRotation="90" wrapText="1"/>
      <protection/>
    </xf>
    <xf numFmtId="183" fontId="32" fillId="25" borderId="11" xfId="56" applyNumberFormat="1" applyFont="1" applyFill="1" applyBorder="1" applyAlignment="1">
      <alignment horizontal="center" vertical="center" wrapText="1"/>
      <protection/>
    </xf>
    <xf numFmtId="183" fontId="32" fillId="25" borderId="12" xfId="56" applyNumberFormat="1" applyFont="1" applyFill="1" applyBorder="1" applyAlignment="1">
      <alignment horizontal="center" vertical="center" wrapText="1"/>
      <protection/>
    </xf>
    <xf numFmtId="0" fontId="37" fillId="28" borderId="32" xfId="0" applyFont="1" applyFill="1" applyBorder="1" applyAlignment="1">
      <alignment horizontal="center" vertical="center" wrapText="1"/>
    </xf>
    <xf numFmtId="0" fontId="37" fillId="28" borderId="33" xfId="0" applyFont="1" applyFill="1" applyBorder="1" applyAlignment="1">
      <alignment horizontal="center" vertical="center" wrapText="1"/>
    </xf>
    <xf numFmtId="183" fontId="48" fillId="25" borderId="16" xfId="56" applyNumberFormat="1" applyFont="1" applyFill="1" applyBorder="1" applyAlignment="1">
      <alignment horizontal="center" vertical="center" textRotation="90" wrapText="1"/>
      <protection/>
    </xf>
    <xf numFmtId="183" fontId="49" fillId="25" borderId="34" xfId="56" applyNumberFormat="1" applyFont="1" applyFill="1" applyBorder="1" applyAlignment="1">
      <alignment horizontal="center" vertical="center" textRotation="90" wrapText="1"/>
      <protection/>
    </xf>
    <xf numFmtId="183" fontId="49" fillId="25" borderId="35" xfId="56" applyNumberFormat="1" applyFont="1" applyFill="1" applyBorder="1" applyAlignment="1">
      <alignment horizontal="center" vertical="center" textRotation="90" wrapText="1"/>
      <protection/>
    </xf>
    <xf numFmtId="183" fontId="49" fillId="25" borderId="36" xfId="56" applyNumberFormat="1" applyFont="1" applyFill="1" applyBorder="1" applyAlignment="1">
      <alignment horizontal="center" vertical="center" textRotation="90" wrapText="1"/>
      <protection/>
    </xf>
    <xf numFmtId="183" fontId="48" fillId="25" borderId="11" xfId="56" applyNumberFormat="1" applyFont="1" applyFill="1" applyBorder="1" applyAlignment="1">
      <alignment horizontal="center" vertical="center" textRotation="90" wrapText="1"/>
      <protection/>
    </xf>
    <xf numFmtId="183" fontId="49" fillId="25" borderId="37" xfId="56" applyNumberFormat="1" applyFont="1" applyFill="1" applyBorder="1" applyAlignment="1">
      <alignment horizontal="center" vertical="center" textRotation="90" wrapText="1"/>
      <protection/>
    </xf>
    <xf numFmtId="0" fontId="6" fillId="24" borderId="19" xfId="42" applyFill="1" applyBorder="1" applyAlignment="1" applyProtection="1">
      <alignment horizontal="center"/>
      <protection/>
    </xf>
    <xf numFmtId="183" fontId="48" fillId="25" borderId="12" xfId="56" applyNumberFormat="1" applyFont="1" applyFill="1" applyBorder="1" applyAlignment="1">
      <alignment horizontal="center" vertical="center" textRotation="90" wrapText="1"/>
      <protection/>
    </xf>
    <xf numFmtId="183" fontId="49" fillId="25" borderId="38" xfId="56" applyNumberFormat="1" applyFont="1" applyFill="1" applyBorder="1" applyAlignment="1">
      <alignment horizontal="center" vertical="center" textRotation="90" wrapText="1"/>
      <protection/>
    </xf>
    <xf numFmtId="183" fontId="49" fillId="25" borderId="0" xfId="56" applyNumberFormat="1" applyFont="1" applyFill="1" applyBorder="1" applyAlignment="1">
      <alignment horizontal="center" vertical="center" textRotation="90" wrapText="1"/>
      <protection/>
    </xf>
    <xf numFmtId="183" fontId="49" fillId="25" borderId="39" xfId="56" applyNumberFormat="1" applyFont="1" applyFill="1" applyBorder="1" applyAlignment="1">
      <alignment horizontal="center" vertical="center" textRotation="90" wrapText="1"/>
      <protection/>
    </xf>
    <xf numFmtId="183" fontId="49" fillId="25" borderId="40" xfId="56" applyNumberFormat="1" applyFont="1" applyFill="1" applyBorder="1" applyAlignment="1">
      <alignment horizontal="center" vertical="center" textRotation="90" wrapText="1"/>
      <protection/>
    </xf>
    <xf numFmtId="183" fontId="49" fillId="25" borderId="14" xfId="56" applyNumberFormat="1" applyFont="1" applyFill="1" applyBorder="1" applyAlignment="1">
      <alignment horizontal="center" vertical="center" textRotation="90" wrapText="1"/>
      <protection/>
    </xf>
    <xf numFmtId="183" fontId="49" fillId="25" borderId="15" xfId="56" applyNumberFormat="1" applyFont="1" applyFill="1" applyBorder="1" applyAlignment="1">
      <alignment horizontal="center" vertical="center" textRotation="90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44</xdr:row>
      <xdr:rowOff>38100</xdr:rowOff>
    </xdr:from>
    <xdr:to>
      <xdr:col>0</xdr:col>
      <xdr:colOff>1304925</xdr:colOff>
      <xdr:row>44</xdr:row>
      <xdr:rowOff>838200</xdr:rowOff>
    </xdr:to>
    <xdr:pic>
      <xdr:nvPicPr>
        <xdr:cNvPr id="1" name="Рисунок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0688300"/>
          <a:ext cx="1228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47</xdr:row>
      <xdr:rowOff>9525</xdr:rowOff>
    </xdr:from>
    <xdr:to>
      <xdr:col>0</xdr:col>
      <xdr:colOff>1285875</xdr:colOff>
      <xdr:row>47</xdr:row>
      <xdr:rowOff>1143000</xdr:rowOff>
    </xdr:to>
    <xdr:pic>
      <xdr:nvPicPr>
        <xdr:cNvPr id="2" name="Рисунок 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80975" y="23288625"/>
          <a:ext cx="11049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1257300</xdr:colOff>
      <xdr:row>43</xdr:row>
      <xdr:rowOff>885825</xdr:rowOff>
    </xdr:to>
    <xdr:pic>
      <xdr:nvPicPr>
        <xdr:cNvPr id="3" name="Picture 12" descr="rich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726275"/>
          <a:ext cx="1257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46</xdr:row>
      <xdr:rowOff>66675</xdr:rowOff>
    </xdr:from>
    <xdr:to>
      <xdr:col>0</xdr:col>
      <xdr:colOff>1323975</xdr:colOff>
      <xdr:row>46</xdr:row>
      <xdr:rowOff>885825</xdr:rowOff>
    </xdr:to>
    <xdr:pic>
      <xdr:nvPicPr>
        <xdr:cNvPr id="4" name="Рисунок 10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57175" y="22412325"/>
          <a:ext cx="1066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45</xdr:row>
      <xdr:rowOff>19050</xdr:rowOff>
    </xdr:from>
    <xdr:to>
      <xdr:col>0</xdr:col>
      <xdr:colOff>1314450</xdr:colOff>
      <xdr:row>45</xdr:row>
      <xdr:rowOff>809625</xdr:rowOff>
    </xdr:to>
    <xdr:pic>
      <xdr:nvPicPr>
        <xdr:cNvPr id="5" name="Рисунок 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0" y="21516975"/>
          <a:ext cx="1114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0</xdr:rowOff>
    </xdr:from>
    <xdr:to>
      <xdr:col>0</xdr:col>
      <xdr:colOff>1057275</xdr:colOff>
      <xdr:row>46</xdr:row>
      <xdr:rowOff>762000</xdr:rowOff>
    </xdr:to>
    <xdr:pic>
      <xdr:nvPicPr>
        <xdr:cNvPr id="1" name="Рисунок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93225"/>
          <a:ext cx="1057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44</xdr:row>
      <xdr:rowOff>19050</xdr:rowOff>
    </xdr:from>
    <xdr:to>
      <xdr:col>0</xdr:col>
      <xdr:colOff>1466850</xdr:colOff>
      <xdr:row>44</xdr:row>
      <xdr:rowOff>819150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8125" y="20316825"/>
          <a:ext cx="1228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47</xdr:row>
      <xdr:rowOff>9525</xdr:rowOff>
    </xdr:from>
    <xdr:to>
      <xdr:col>0</xdr:col>
      <xdr:colOff>1285875</xdr:colOff>
      <xdr:row>47</xdr:row>
      <xdr:rowOff>1143000</xdr:rowOff>
    </xdr:to>
    <xdr:pic>
      <xdr:nvPicPr>
        <xdr:cNvPr id="3" name="Рисунок 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80975" y="22936200"/>
          <a:ext cx="11049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43</xdr:row>
      <xdr:rowOff>19050</xdr:rowOff>
    </xdr:from>
    <xdr:to>
      <xdr:col>0</xdr:col>
      <xdr:colOff>1343025</xdr:colOff>
      <xdr:row>43</xdr:row>
      <xdr:rowOff>904875</xdr:rowOff>
    </xdr:to>
    <xdr:pic>
      <xdr:nvPicPr>
        <xdr:cNvPr id="4" name="Picture 12" descr="rich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19392900"/>
          <a:ext cx="1257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46</xdr:row>
      <xdr:rowOff>85725</xdr:rowOff>
    </xdr:from>
    <xdr:to>
      <xdr:col>0</xdr:col>
      <xdr:colOff>1266825</xdr:colOff>
      <xdr:row>46</xdr:row>
      <xdr:rowOff>904875</xdr:rowOff>
    </xdr:to>
    <xdr:pic>
      <xdr:nvPicPr>
        <xdr:cNvPr id="5" name="Рисунок 1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90500" y="22078950"/>
          <a:ext cx="1066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45</xdr:row>
      <xdr:rowOff>0</xdr:rowOff>
    </xdr:from>
    <xdr:to>
      <xdr:col>0</xdr:col>
      <xdr:colOff>1333500</xdr:colOff>
      <xdr:row>45</xdr:row>
      <xdr:rowOff>790575</xdr:rowOff>
    </xdr:to>
    <xdr:pic>
      <xdr:nvPicPr>
        <xdr:cNvPr id="6" name="Рисунок 2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19075" y="21145500"/>
          <a:ext cx="1114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45</xdr:row>
      <xdr:rowOff>85725</xdr:rowOff>
    </xdr:from>
    <xdr:to>
      <xdr:col>0</xdr:col>
      <xdr:colOff>1143000</xdr:colOff>
      <xdr:row>45</xdr:row>
      <xdr:rowOff>819150</xdr:rowOff>
    </xdr:to>
    <xdr:pic>
      <xdr:nvPicPr>
        <xdr:cNvPr id="1" name="Рисунок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" y="21669375"/>
          <a:ext cx="914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48</xdr:row>
      <xdr:rowOff>9525</xdr:rowOff>
    </xdr:from>
    <xdr:to>
      <xdr:col>0</xdr:col>
      <xdr:colOff>1419225</xdr:colOff>
      <xdr:row>48</xdr:row>
      <xdr:rowOff>1200150</xdr:rowOff>
    </xdr:to>
    <xdr:pic>
      <xdr:nvPicPr>
        <xdr:cNvPr id="2" name="Рисунок 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80975" y="24222075"/>
          <a:ext cx="12382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44</xdr:row>
      <xdr:rowOff>0</xdr:rowOff>
    </xdr:from>
    <xdr:to>
      <xdr:col>0</xdr:col>
      <xdr:colOff>1323975</xdr:colOff>
      <xdr:row>44</xdr:row>
      <xdr:rowOff>904875</xdr:rowOff>
    </xdr:to>
    <xdr:pic>
      <xdr:nvPicPr>
        <xdr:cNvPr id="3" name="Picture 12" descr="rich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20659725"/>
          <a:ext cx="1304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47</xdr:row>
      <xdr:rowOff>85725</xdr:rowOff>
    </xdr:from>
    <xdr:to>
      <xdr:col>0</xdr:col>
      <xdr:colOff>1400175</xdr:colOff>
      <xdr:row>47</xdr:row>
      <xdr:rowOff>923925</xdr:rowOff>
    </xdr:to>
    <xdr:pic>
      <xdr:nvPicPr>
        <xdr:cNvPr id="4" name="Рисунок 10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00025" y="23364825"/>
          <a:ext cx="1200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46</xdr:row>
      <xdr:rowOff>95250</xdr:rowOff>
    </xdr:from>
    <xdr:to>
      <xdr:col>0</xdr:col>
      <xdr:colOff>1457325</xdr:colOff>
      <xdr:row>46</xdr:row>
      <xdr:rowOff>847725</xdr:rowOff>
    </xdr:to>
    <xdr:pic>
      <xdr:nvPicPr>
        <xdr:cNvPr id="5" name="Рисунок 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22526625"/>
          <a:ext cx="1238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0</xdr:col>
      <xdr:colOff>1685925</xdr:colOff>
      <xdr:row>47</xdr:row>
      <xdr:rowOff>866775</xdr:rowOff>
    </xdr:to>
    <xdr:pic>
      <xdr:nvPicPr>
        <xdr:cNvPr id="1" name="Рисунок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02825"/>
          <a:ext cx="1685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45</xdr:row>
      <xdr:rowOff>19050</xdr:rowOff>
    </xdr:from>
    <xdr:to>
      <xdr:col>0</xdr:col>
      <xdr:colOff>1685925</xdr:colOff>
      <xdr:row>45</xdr:row>
      <xdr:rowOff>847725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8125" y="20926425"/>
          <a:ext cx="1447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48</xdr:row>
      <xdr:rowOff>9525</xdr:rowOff>
    </xdr:from>
    <xdr:to>
      <xdr:col>0</xdr:col>
      <xdr:colOff>1685925</xdr:colOff>
      <xdr:row>48</xdr:row>
      <xdr:rowOff>1200150</xdr:rowOff>
    </xdr:to>
    <xdr:pic>
      <xdr:nvPicPr>
        <xdr:cNvPr id="3" name="Рисунок 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80975" y="23545800"/>
          <a:ext cx="15049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44</xdr:row>
      <xdr:rowOff>19050</xdr:rowOff>
    </xdr:from>
    <xdr:to>
      <xdr:col>0</xdr:col>
      <xdr:colOff>1685925</xdr:colOff>
      <xdr:row>44</xdr:row>
      <xdr:rowOff>923925</xdr:rowOff>
    </xdr:to>
    <xdr:pic>
      <xdr:nvPicPr>
        <xdr:cNvPr id="4" name="Picture 12" descr="rich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20002500"/>
          <a:ext cx="1600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47</xdr:row>
      <xdr:rowOff>85725</xdr:rowOff>
    </xdr:from>
    <xdr:to>
      <xdr:col>0</xdr:col>
      <xdr:colOff>1685925</xdr:colOff>
      <xdr:row>47</xdr:row>
      <xdr:rowOff>933450</xdr:rowOff>
    </xdr:to>
    <xdr:pic>
      <xdr:nvPicPr>
        <xdr:cNvPr id="5" name="Рисунок 1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00025" y="2268855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46</xdr:row>
      <xdr:rowOff>0</xdr:rowOff>
    </xdr:from>
    <xdr:to>
      <xdr:col>0</xdr:col>
      <xdr:colOff>1685925</xdr:colOff>
      <xdr:row>47</xdr:row>
      <xdr:rowOff>0</xdr:rowOff>
    </xdr:to>
    <xdr:pic>
      <xdr:nvPicPr>
        <xdr:cNvPr id="6" name="Рисунок 2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19075" y="21755100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48</xdr:row>
      <xdr:rowOff>0</xdr:rowOff>
    </xdr:from>
    <xdr:to>
      <xdr:col>0</xdr:col>
      <xdr:colOff>1685925</xdr:colOff>
      <xdr:row>48</xdr:row>
      <xdr:rowOff>866775</xdr:rowOff>
    </xdr:to>
    <xdr:pic>
      <xdr:nvPicPr>
        <xdr:cNvPr id="1" name="Рисунок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774275"/>
          <a:ext cx="1685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46</xdr:row>
      <xdr:rowOff>19050</xdr:rowOff>
    </xdr:from>
    <xdr:to>
      <xdr:col>0</xdr:col>
      <xdr:colOff>1685925</xdr:colOff>
      <xdr:row>46</xdr:row>
      <xdr:rowOff>847725</xdr:rowOff>
    </xdr:to>
    <xdr:pic>
      <xdr:nvPicPr>
        <xdr:cNvPr id="2" name="Рисунок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8125" y="21097875"/>
          <a:ext cx="1447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49</xdr:row>
      <xdr:rowOff>9525</xdr:rowOff>
    </xdr:from>
    <xdr:to>
      <xdr:col>0</xdr:col>
      <xdr:colOff>1685925</xdr:colOff>
      <xdr:row>49</xdr:row>
      <xdr:rowOff>1200150</xdr:rowOff>
    </xdr:to>
    <xdr:pic>
      <xdr:nvPicPr>
        <xdr:cNvPr id="3" name="Рисунок 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80975" y="23717250"/>
          <a:ext cx="15049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45</xdr:row>
      <xdr:rowOff>19050</xdr:rowOff>
    </xdr:from>
    <xdr:to>
      <xdr:col>0</xdr:col>
      <xdr:colOff>1685925</xdr:colOff>
      <xdr:row>45</xdr:row>
      <xdr:rowOff>923925</xdr:rowOff>
    </xdr:to>
    <xdr:pic>
      <xdr:nvPicPr>
        <xdr:cNvPr id="4" name="Picture 12" descr="rich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20173950"/>
          <a:ext cx="1600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48</xdr:row>
      <xdr:rowOff>85725</xdr:rowOff>
    </xdr:from>
    <xdr:to>
      <xdr:col>0</xdr:col>
      <xdr:colOff>1685925</xdr:colOff>
      <xdr:row>48</xdr:row>
      <xdr:rowOff>933450</xdr:rowOff>
    </xdr:to>
    <xdr:pic>
      <xdr:nvPicPr>
        <xdr:cNvPr id="5" name="Рисунок 1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00025" y="2286000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47</xdr:row>
      <xdr:rowOff>0</xdr:rowOff>
    </xdr:from>
    <xdr:to>
      <xdr:col>0</xdr:col>
      <xdr:colOff>1685925</xdr:colOff>
      <xdr:row>48</xdr:row>
      <xdr:rowOff>0</xdr:rowOff>
    </xdr:to>
    <xdr:pic>
      <xdr:nvPicPr>
        <xdr:cNvPr id="6" name="Рисунок 2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19075" y="21926550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L37" sqref="L37"/>
    </sheetView>
  </sheetViews>
  <sheetFormatPr defaultColWidth="9.00390625" defaultRowHeight="12.75"/>
  <cols>
    <col min="1" max="1" width="17.375" style="23" customWidth="1"/>
    <col min="2" max="2" width="56.125" style="9" customWidth="1"/>
    <col min="3" max="3" width="9.625" style="9" customWidth="1"/>
    <col min="4" max="4" width="11.375" style="9" customWidth="1"/>
    <col min="5" max="5" width="9.625" style="9" customWidth="1"/>
    <col min="6" max="6" width="17.75390625" style="9" customWidth="1"/>
    <col min="7" max="7" width="11.625" style="9" customWidth="1"/>
    <col min="8" max="16384" width="9.125" style="9" customWidth="1"/>
  </cols>
  <sheetData>
    <row r="1" spans="1:12" s="4" customFormat="1" ht="36.75" customHeight="1">
      <c r="A1" s="109" t="s">
        <v>30</v>
      </c>
      <c r="B1" s="109"/>
      <c r="C1" s="109"/>
      <c r="D1" s="109"/>
      <c r="E1" s="109"/>
      <c r="F1" s="109"/>
      <c r="G1" s="1"/>
      <c r="H1" s="2"/>
      <c r="I1" s="3"/>
      <c r="J1" s="3"/>
      <c r="K1" s="3"/>
      <c r="L1" s="3"/>
    </row>
    <row r="2" spans="1:12" s="4" customFormat="1" ht="20.25" customHeight="1">
      <c r="A2" s="109" t="s">
        <v>108</v>
      </c>
      <c r="B2" s="109"/>
      <c r="C2" s="109"/>
      <c r="D2" s="109"/>
      <c r="E2" s="109"/>
      <c r="F2" s="109"/>
      <c r="G2" s="1"/>
      <c r="H2" s="2"/>
      <c r="I2" s="3"/>
      <c r="J2" s="3"/>
      <c r="K2" s="3"/>
      <c r="L2" s="3"/>
    </row>
    <row r="3" spans="1:12" ht="43.5" customHeight="1">
      <c r="A3" s="110" t="s">
        <v>21</v>
      </c>
      <c r="B3" s="110"/>
      <c r="C3" s="110"/>
      <c r="D3" s="110"/>
      <c r="E3" s="110"/>
      <c r="F3" s="110"/>
      <c r="G3" s="5"/>
      <c r="H3" s="6"/>
      <c r="I3" s="6"/>
      <c r="J3" s="7"/>
      <c r="K3" s="8"/>
      <c r="L3" s="8"/>
    </row>
    <row r="4" spans="1:12" ht="15.75" thickBot="1">
      <c r="A4" s="10"/>
      <c r="B4" s="11"/>
      <c r="C4" s="11"/>
      <c r="D4" s="111"/>
      <c r="E4" s="111"/>
      <c r="F4" s="111"/>
      <c r="G4" s="12"/>
      <c r="H4" s="12"/>
      <c r="I4" s="12"/>
      <c r="J4" s="12"/>
      <c r="K4" s="12"/>
      <c r="L4" s="12"/>
    </row>
    <row r="5" spans="1:12" ht="14.25">
      <c r="A5" s="112" t="s">
        <v>4</v>
      </c>
      <c r="B5" s="113"/>
      <c r="C5" s="114"/>
      <c r="D5" s="115"/>
      <c r="E5" s="115"/>
      <c r="F5" s="116"/>
      <c r="G5" s="13"/>
      <c r="H5" s="12"/>
      <c r="I5" s="12"/>
      <c r="J5" s="12"/>
      <c r="K5" s="12"/>
      <c r="L5" s="12"/>
    </row>
    <row r="6" spans="1:12" ht="14.25">
      <c r="A6" s="104" t="s">
        <v>5</v>
      </c>
      <c r="B6" s="105"/>
      <c r="C6" s="106"/>
      <c r="D6" s="107"/>
      <c r="E6" s="107"/>
      <c r="F6" s="108"/>
      <c r="G6" s="13"/>
      <c r="H6" s="12"/>
      <c r="I6" s="12"/>
      <c r="J6" s="12"/>
      <c r="K6" s="12"/>
      <c r="L6" s="12"/>
    </row>
    <row r="7" spans="1:12" ht="14.25">
      <c r="A7" s="104" t="s">
        <v>6</v>
      </c>
      <c r="B7" s="105"/>
      <c r="C7" s="106"/>
      <c r="D7" s="107"/>
      <c r="E7" s="107"/>
      <c r="F7" s="108"/>
      <c r="G7" s="13"/>
      <c r="H7" s="12"/>
      <c r="I7" s="12"/>
      <c r="J7" s="12"/>
      <c r="K7" s="12"/>
      <c r="L7" s="12"/>
    </row>
    <row r="8" spans="1:12" ht="15">
      <c r="A8" s="104" t="s">
        <v>7</v>
      </c>
      <c r="B8" s="105"/>
      <c r="C8" s="135"/>
      <c r="D8" s="107"/>
      <c r="E8" s="107"/>
      <c r="F8" s="108"/>
      <c r="G8" s="14"/>
      <c r="H8" s="12"/>
      <c r="I8" s="12"/>
      <c r="J8" s="12"/>
      <c r="K8" s="12"/>
      <c r="L8" s="12"/>
    </row>
    <row r="9" spans="1:12" ht="14.25">
      <c r="A9" s="104" t="s">
        <v>8</v>
      </c>
      <c r="B9" s="105"/>
      <c r="C9" s="106"/>
      <c r="D9" s="107"/>
      <c r="E9" s="107"/>
      <c r="F9" s="108"/>
      <c r="G9" s="13"/>
      <c r="H9" s="12"/>
      <c r="I9" s="12"/>
      <c r="J9" s="12"/>
      <c r="K9" s="12"/>
      <c r="L9" s="12"/>
    </row>
    <row r="10" spans="1:12" ht="15" thickBot="1">
      <c r="A10" s="117" t="s">
        <v>9</v>
      </c>
      <c r="B10" s="118"/>
      <c r="C10" s="119"/>
      <c r="D10" s="120"/>
      <c r="E10" s="120"/>
      <c r="F10" s="121"/>
      <c r="G10" s="15"/>
      <c r="H10" s="12"/>
      <c r="I10" s="12"/>
      <c r="J10" s="12"/>
      <c r="K10" s="12"/>
      <c r="L10" s="12"/>
    </row>
    <row r="11" spans="1:12" ht="15" thickBot="1">
      <c r="A11" s="10" t="s">
        <v>10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38.25" customHeight="1" thickBot="1">
      <c r="A12" s="122"/>
      <c r="B12" s="24" t="s">
        <v>11</v>
      </c>
      <c r="C12" s="24"/>
      <c r="D12" s="25" t="s">
        <v>0</v>
      </c>
      <c r="E12" s="25" t="s">
        <v>1</v>
      </c>
      <c r="F12" s="25" t="s">
        <v>2</v>
      </c>
      <c r="G12" s="12"/>
      <c r="H12" s="12"/>
      <c r="I12" s="12"/>
      <c r="J12" s="12"/>
      <c r="K12" s="12"/>
      <c r="L12" s="12"/>
    </row>
    <row r="13" spans="1:12" ht="15" thickBot="1">
      <c r="A13" s="123"/>
      <c r="B13" s="26"/>
      <c r="C13" s="26"/>
      <c r="D13" s="27"/>
      <c r="E13" s="27"/>
      <c r="F13" s="27"/>
      <c r="G13" s="12"/>
      <c r="H13" s="12"/>
      <c r="I13" s="12"/>
      <c r="J13" s="12"/>
      <c r="K13" s="12"/>
      <c r="L13" s="12"/>
    </row>
    <row r="14" spans="1:12" ht="62.25" customHeight="1" thickBot="1">
      <c r="A14" s="124" t="s">
        <v>17</v>
      </c>
      <c r="B14" s="68" t="s">
        <v>100</v>
      </c>
      <c r="C14" s="83" t="s">
        <v>15</v>
      </c>
      <c r="D14" s="84"/>
      <c r="E14" s="85">
        <f>2.3+0.35</f>
        <v>2.65</v>
      </c>
      <c r="F14" s="30">
        <f>D14*E14</f>
        <v>0</v>
      </c>
      <c r="G14" s="12"/>
      <c r="H14" s="12"/>
      <c r="I14" s="12"/>
      <c r="J14" s="12"/>
      <c r="K14" s="12"/>
      <c r="L14" s="12"/>
    </row>
    <row r="15" spans="1:12" ht="61.5" customHeight="1" thickBot="1">
      <c r="A15" s="124"/>
      <c r="B15" s="68" t="s">
        <v>65</v>
      </c>
      <c r="C15" s="83" t="s">
        <v>15</v>
      </c>
      <c r="D15" s="84"/>
      <c r="E15" s="85">
        <f>1.85+0.35</f>
        <v>2.2</v>
      </c>
      <c r="F15" s="30">
        <f>D15*E15</f>
        <v>0</v>
      </c>
      <c r="G15" s="90"/>
      <c r="H15" s="12"/>
      <c r="I15" s="12"/>
      <c r="J15" s="12"/>
      <c r="K15" s="12"/>
      <c r="L15" s="12"/>
    </row>
    <row r="16" spans="1:12" ht="64.5" customHeight="1" thickBot="1">
      <c r="A16" s="124"/>
      <c r="B16" s="68" t="s">
        <v>99</v>
      </c>
      <c r="C16" s="28" t="s">
        <v>15</v>
      </c>
      <c r="D16" s="55"/>
      <c r="E16" s="29">
        <f>1.5+0.35</f>
        <v>1.85</v>
      </c>
      <c r="F16" s="30">
        <f>D16*E16</f>
        <v>0</v>
      </c>
      <c r="G16" s="90"/>
      <c r="H16" s="12"/>
      <c r="I16" s="12"/>
      <c r="J16" s="12"/>
      <c r="K16" s="12"/>
      <c r="L16" s="12"/>
    </row>
    <row r="17" spans="1:12" ht="52.5" customHeight="1" thickBot="1">
      <c r="A17" s="124"/>
      <c r="B17" s="95" t="s">
        <v>63</v>
      </c>
      <c r="C17" s="28" t="s">
        <v>15</v>
      </c>
      <c r="D17" s="55"/>
      <c r="E17" s="29">
        <f>1.55+0.35</f>
        <v>1.9</v>
      </c>
      <c r="F17" s="30">
        <f>D17*E17</f>
        <v>0</v>
      </c>
      <c r="G17" s="12"/>
      <c r="H17" s="12"/>
      <c r="I17" s="12"/>
      <c r="J17" s="12"/>
      <c r="K17" s="12"/>
      <c r="L17" s="12"/>
    </row>
    <row r="18" spans="1:12" ht="67.5" customHeight="1" thickBot="1">
      <c r="A18" s="124"/>
      <c r="B18" s="94" t="s">
        <v>104</v>
      </c>
      <c r="C18" s="28" t="s">
        <v>15</v>
      </c>
      <c r="D18" s="55"/>
      <c r="E18" s="29">
        <f>1.65+0.35</f>
        <v>2</v>
      </c>
      <c r="F18" s="30">
        <f>D18*E18</f>
        <v>0</v>
      </c>
      <c r="G18" s="90"/>
      <c r="H18" s="12"/>
      <c r="I18" s="12"/>
      <c r="J18" s="12"/>
      <c r="K18" s="12"/>
      <c r="L18" s="12"/>
    </row>
    <row r="19" spans="1:12" ht="14.25" customHeight="1" thickBot="1">
      <c r="A19" s="124" t="s">
        <v>18</v>
      </c>
      <c r="B19" s="82"/>
      <c r="C19" s="32"/>
      <c r="D19" s="56"/>
      <c r="E19" s="33"/>
      <c r="F19" s="34"/>
      <c r="G19" s="16"/>
      <c r="H19" s="12"/>
      <c r="I19" s="12"/>
      <c r="J19" s="12"/>
      <c r="K19" s="12"/>
      <c r="L19" s="12"/>
    </row>
    <row r="20" spans="1:12" ht="57" customHeight="1" thickBot="1">
      <c r="A20" s="124"/>
      <c r="B20" s="68" t="s">
        <v>50</v>
      </c>
      <c r="C20" s="35" t="s">
        <v>32</v>
      </c>
      <c r="D20" s="55"/>
      <c r="E20" s="36">
        <f>1.85+0.6</f>
        <v>2.45</v>
      </c>
      <c r="F20" s="37">
        <f>D20*E20</f>
        <v>0</v>
      </c>
      <c r="G20" s="12"/>
      <c r="I20" s="16"/>
      <c r="J20" s="12"/>
      <c r="K20" s="12"/>
      <c r="L20" s="12"/>
    </row>
    <row r="21" spans="1:12" ht="61.5" customHeight="1" thickBot="1">
      <c r="A21" s="124"/>
      <c r="B21" s="68" t="s">
        <v>101</v>
      </c>
      <c r="C21" s="35" t="s">
        <v>32</v>
      </c>
      <c r="D21" s="55"/>
      <c r="E21" s="36">
        <f>1.85+0.6</f>
        <v>2.45</v>
      </c>
      <c r="F21" s="37">
        <f>D21*E21</f>
        <v>0</v>
      </c>
      <c r="G21" s="93"/>
      <c r="I21" s="16"/>
      <c r="J21" s="12"/>
      <c r="K21" s="12"/>
      <c r="L21" s="12"/>
    </row>
    <row r="22" spans="1:12" ht="16.5" customHeight="1" thickBot="1">
      <c r="A22" s="129"/>
      <c r="B22" s="38"/>
      <c r="C22" s="38"/>
      <c r="D22" s="57"/>
      <c r="E22" s="38"/>
      <c r="F22" s="38"/>
      <c r="G22" s="16"/>
      <c r="H22" s="12"/>
      <c r="I22" s="16"/>
      <c r="J22" s="12"/>
      <c r="K22" s="12"/>
      <c r="L22" s="12"/>
    </row>
    <row r="23" spans="1:12" ht="66.75" customHeight="1" thickBot="1">
      <c r="A23" s="129" t="s">
        <v>38</v>
      </c>
      <c r="B23" s="96" t="s">
        <v>89</v>
      </c>
      <c r="C23" s="35" t="s">
        <v>39</v>
      </c>
      <c r="D23" s="55"/>
      <c r="E23" s="40">
        <f>3.8+1.75+0.4</f>
        <v>5.95</v>
      </c>
      <c r="F23" s="37">
        <f aca="true" t="shared" si="0" ref="F23:F28">D23*E23</f>
        <v>0</v>
      </c>
      <c r="G23" s="79"/>
      <c r="H23" s="12"/>
      <c r="I23" s="12"/>
      <c r="J23" s="12"/>
      <c r="K23" s="12"/>
      <c r="L23" s="12"/>
    </row>
    <row r="24" spans="1:12" ht="68.25" customHeight="1" thickBot="1">
      <c r="A24" s="133"/>
      <c r="B24" s="68" t="s">
        <v>79</v>
      </c>
      <c r="C24" s="35" t="s">
        <v>16</v>
      </c>
      <c r="D24" s="55"/>
      <c r="E24" s="40">
        <f>4.5+0.4</f>
        <v>4.9</v>
      </c>
      <c r="F24" s="37">
        <f t="shared" si="0"/>
        <v>0</v>
      </c>
      <c r="G24" s="60"/>
      <c r="H24" s="60"/>
      <c r="I24" s="60"/>
      <c r="J24" s="60"/>
      <c r="K24" s="60"/>
      <c r="L24" s="60"/>
    </row>
    <row r="25" spans="1:12" ht="69" customHeight="1" thickBot="1">
      <c r="A25" s="133"/>
      <c r="B25" s="95" t="s">
        <v>86</v>
      </c>
      <c r="C25" s="35" t="s">
        <v>16</v>
      </c>
      <c r="D25" s="55"/>
      <c r="E25" s="40">
        <f>4.35+0.4</f>
        <v>4.75</v>
      </c>
      <c r="F25" s="37">
        <f t="shared" si="0"/>
        <v>0</v>
      </c>
      <c r="G25" s="12"/>
      <c r="H25" s="12"/>
      <c r="I25" s="12"/>
      <c r="J25" s="12"/>
      <c r="K25" s="12"/>
      <c r="L25" s="12"/>
    </row>
    <row r="26" spans="1:12" ht="72.75" customHeight="1" thickBot="1">
      <c r="A26" s="133"/>
      <c r="B26" s="96" t="s">
        <v>81</v>
      </c>
      <c r="C26" s="35" t="s">
        <v>16</v>
      </c>
      <c r="D26" s="55"/>
      <c r="E26" s="40">
        <f>3.1+1+0.4</f>
        <v>4.5</v>
      </c>
      <c r="F26" s="37">
        <f t="shared" si="0"/>
        <v>0</v>
      </c>
      <c r="G26" s="12"/>
      <c r="H26" s="12"/>
      <c r="I26" s="12"/>
      <c r="J26" s="12"/>
      <c r="K26" s="12"/>
      <c r="L26" s="12"/>
    </row>
    <row r="27" spans="1:12" ht="48.75" customHeight="1" thickBot="1">
      <c r="A27" s="133"/>
      <c r="B27" s="96" t="s">
        <v>82</v>
      </c>
      <c r="C27" s="35">
        <v>260</v>
      </c>
      <c r="D27" s="55"/>
      <c r="E27" s="40">
        <f>2.85+0.4</f>
        <v>3.25</v>
      </c>
      <c r="F27" s="37">
        <f t="shared" si="0"/>
        <v>0</v>
      </c>
      <c r="G27" s="12"/>
      <c r="H27" s="12"/>
      <c r="I27" s="12"/>
      <c r="J27" s="12"/>
      <c r="K27" s="12"/>
      <c r="L27" s="12"/>
    </row>
    <row r="28" spans="1:12" ht="59.25" customHeight="1" thickBot="1">
      <c r="A28" s="133"/>
      <c r="B28" s="96" t="s">
        <v>76</v>
      </c>
      <c r="C28" s="35">
        <v>260</v>
      </c>
      <c r="D28" s="55"/>
      <c r="E28" s="40">
        <f>4.2+0.4</f>
        <v>4.6000000000000005</v>
      </c>
      <c r="F28" s="37">
        <f t="shared" si="0"/>
        <v>0</v>
      </c>
      <c r="G28" s="12"/>
      <c r="H28" s="12"/>
      <c r="I28" s="12"/>
      <c r="J28" s="12"/>
      <c r="K28" s="12"/>
      <c r="L28" s="12"/>
    </row>
    <row r="29" spans="1:12" ht="14.25" customHeight="1" thickBot="1">
      <c r="A29" s="134" t="s">
        <v>37</v>
      </c>
      <c r="B29" s="42"/>
      <c r="C29" s="31"/>
      <c r="D29" s="57"/>
      <c r="E29" s="31"/>
      <c r="F29" s="31"/>
      <c r="G29" s="18"/>
      <c r="H29" s="12"/>
      <c r="I29" s="12"/>
      <c r="J29" s="12"/>
      <c r="K29" s="12"/>
      <c r="L29" s="12"/>
    </row>
    <row r="30" spans="1:12" ht="24" thickBot="1">
      <c r="A30" s="131"/>
      <c r="B30" s="46" t="s">
        <v>12</v>
      </c>
      <c r="C30" s="28">
        <v>45</v>
      </c>
      <c r="D30" s="55"/>
      <c r="E30" s="43">
        <v>0.15</v>
      </c>
      <c r="F30" s="30">
        <f aca="true" t="shared" si="1" ref="F30:F49">D30*E30</f>
        <v>0</v>
      </c>
      <c r="G30" s="12"/>
      <c r="H30" s="12"/>
      <c r="I30" s="12"/>
      <c r="J30" s="12"/>
      <c r="K30" s="12"/>
      <c r="L30" s="12"/>
    </row>
    <row r="31" spans="1:12" ht="31.5" customHeight="1" thickBot="1">
      <c r="A31" s="131"/>
      <c r="B31" s="68" t="s">
        <v>56</v>
      </c>
      <c r="C31" s="44" t="s">
        <v>51</v>
      </c>
      <c r="D31" s="73"/>
      <c r="E31" s="74">
        <v>1.2</v>
      </c>
      <c r="F31" s="75">
        <f t="shared" si="1"/>
        <v>0</v>
      </c>
      <c r="G31" s="12"/>
      <c r="H31" s="12"/>
      <c r="I31" s="12"/>
      <c r="J31" s="12"/>
      <c r="K31" s="12"/>
      <c r="L31" s="12"/>
    </row>
    <row r="32" spans="1:12" ht="44.25" customHeight="1" thickBot="1">
      <c r="A32" s="131"/>
      <c r="B32" s="68" t="s">
        <v>105</v>
      </c>
      <c r="C32" s="44" t="s">
        <v>57</v>
      </c>
      <c r="D32" s="73"/>
      <c r="E32" s="74">
        <v>1.3</v>
      </c>
      <c r="F32" s="75">
        <f t="shared" si="1"/>
        <v>0</v>
      </c>
      <c r="G32" s="12"/>
      <c r="H32" s="12"/>
      <c r="I32" s="12"/>
      <c r="J32" s="12"/>
      <c r="K32" s="12"/>
      <c r="L32" s="12"/>
    </row>
    <row r="33" spans="1:12" ht="31.5" customHeight="1" thickBot="1">
      <c r="A33" s="131"/>
      <c r="B33" s="68" t="s">
        <v>47</v>
      </c>
      <c r="C33" s="44" t="s">
        <v>51</v>
      </c>
      <c r="D33" s="73"/>
      <c r="E33" s="74">
        <v>1.35</v>
      </c>
      <c r="F33" s="75">
        <f t="shared" si="1"/>
        <v>0</v>
      </c>
      <c r="G33" s="12"/>
      <c r="H33" s="12"/>
      <c r="I33" s="12"/>
      <c r="J33" s="12"/>
      <c r="K33" s="12"/>
      <c r="L33" s="12"/>
    </row>
    <row r="34" spans="1:12" ht="32.25" customHeight="1" thickBot="1">
      <c r="A34" s="131"/>
      <c r="B34" s="68" t="s">
        <v>34</v>
      </c>
      <c r="C34" s="44" t="s">
        <v>51</v>
      </c>
      <c r="D34" s="73"/>
      <c r="E34" s="74">
        <v>1.35</v>
      </c>
      <c r="F34" s="75">
        <f t="shared" si="1"/>
        <v>0</v>
      </c>
      <c r="G34" s="12"/>
      <c r="H34" s="12"/>
      <c r="I34" s="12"/>
      <c r="J34" s="12"/>
      <c r="K34" s="12"/>
      <c r="L34" s="12"/>
    </row>
    <row r="35" spans="1:12" ht="26.25" customHeight="1" thickBot="1">
      <c r="A35" s="131"/>
      <c r="B35" s="68" t="s">
        <v>53</v>
      </c>
      <c r="C35" s="44" t="s">
        <v>54</v>
      </c>
      <c r="D35" s="73"/>
      <c r="E35" s="74">
        <v>2</v>
      </c>
      <c r="F35" s="75">
        <f t="shared" si="1"/>
        <v>0</v>
      </c>
      <c r="G35" s="12"/>
      <c r="H35" s="12"/>
      <c r="I35" s="12"/>
      <c r="J35" s="12"/>
      <c r="K35" s="12"/>
      <c r="L35" s="12"/>
    </row>
    <row r="36" spans="1:12" ht="26.25" customHeight="1" thickBot="1">
      <c r="A36" s="131"/>
      <c r="B36" s="68" t="s">
        <v>106</v>
      </c>
      <c r="C36" s="44" t="s">
        <v>51</v>
      </c>
      <c r="D36" s="73"/>
      <c r="E36" s="74">
        <v>1.35</v>
      </c>
      <c r="F36" s="75">
        <f t="shared" si="1"/>
        <v>0</v>
      </c>
      <c r="G36" s="12"/>
      <c r="H36" s="12"/>
      <c r="I36" s="12"/>
      <c r="J36" s="12"/>
      <c r="K36" s="12"/>
      <c r="L36" s="12"/>
    </row>
    <row r="37" spans="1:12" ht="26.25" customHeight="1" thickBot="1">
      <c r="A37" s="131"/>
      <c r="B37" s="68" t="s">
        <v>107</v>
      </c>
      <c r="C37" s="44" t="s">
        <v>51</v>
      </c>
      <c r="D37" s="73"/>
      <c r="E37" s="74">
        <v>1.1</v>
      </c>
      <c r="F37" s="75">
        <f t="shared" si="1"/>
        <v>0</v>
      </c>
      <c r="G37" s="12"/>
      <c r="H37" s="12"/>
      <c r="I37" s="12"/>
      <c r="J37" s="12"/>
      <c r="K37" s="12"/>
      <c r="L37" s="12"/>
    </row>
    <row r="38" spans="1:12" ht="26.25" customHeight="1" thickBot="1">
      <c r="A38" s="131"/>
      <c r="B38" s="68" t="s">
        <v>85</v>
      </c>
      <c r="C38" s="44" t="s">
        <v>51</v>
      </c>
      <c r="D38" s="73"/>
      <c r="E38" s="74">
        <v>0.9</v>
      </c>
      <c r="F38" s="75">
        <f t="shared" si="1"/>
        <v>0</v>
      </c>
      <c r="G38" s="12"/>
      <c r="H38" s="12"/>
      <c r="I38" s="12"/>
      <c r="J38" s="12"/>
      <c r="K38" s="12"/>
      <c r="L38" s="12"/>
    </row>
    <row r="39" spans="1:12" ht="22.5" customHeight="1" thickBot="1">
      <c r="A39" s="132"/>
      <c r="B39" s="70"/>
      <c r="C39" s="71"/>
      <c r="D39" s="64"/>
      <c r="E39" s="65"/>
      <c r="F39" s="66"/>
      <c r="G39" s="12"/>
      <c r="H39" s="12"/>
      <c r="I39" s="12"/>
      <c r="J39" s="12"/>
      <c r="K39" s="12"/>
      <c r="L39" s="12"/>
    </row>
    <row r="40" spans="1:12" ht="37.5" customHeight="1" thickBot="1">
      <c r="A40" s="130" t="s">
        <v>40</v>
      </c>
      <c r="B40" s="46" t="s">
        <v>41</v>
      </c>
      <c r="C40" s="44" t="s">
        <v>42</v>
      </c>
      <c r="D40" s="55"/>
      <c r="E40" s="43">
        <v>0.6</v>
      </c>
      <c r="F40" s="30">
        <f>D40*E40</f>
        <v>0</v>
      </c>
      <c r="G40" s="12"/>
      <c r="H40" s="12"/>
      <c r="I40" s="12"/>
      <c r="J40" s="12"/>
      <c r="K40" s="12"/>
      <c r="L40" s="12"/>
    </row>
    <row r="41" spans="1:12" ht="44.25" customHeight="1" thickBot="1">
      <c r="A41" s="131"/>
      <c r="B41" s="46" t="s">
        <v>43</v>
      </c>
      <c r="C41" s="44" t="s">
        <v>42</v>
      </c>
      <c r="D41" s="55"/>
      <c r="E41" s="43">
        <v>0.6</v>
      </c>
      <c r="F41" s="30">
        <f>D41*E41</f>
        <v>0</v>
      </c>
      <c r="G41" s="12"/>
      <c r="H41" s="12"/>
      <c r="I41" s="12"/>
      <c r="J41" s="12"/>
      <c r="K41" s="12"/>
      <c r="L41" s="12"/>
    </row>
    <row r="42" spans="1:12" ht="33.75" customHeight="1" thickBot="1">
      <c r="A42" s="131"/>
      <c r="B42" s="46" t="s">
        <v>44</v>
      </c>
      <c r="C42" s="44" t="s">
        <v>42</v>
      </c>
      <c r="D42" s="55"/>
      <c r="E42" s="43">
        <v>0.6</v>
      </c>
      <c r="F42" s="30">
        <f>D42*E42</f>
        <v>0</v>
      </c>
      <c r="G42" s="12"/>
      <c r="H42" s="12"/>
      <c r="I42" s="12"/>
      <c r="J42" s="12"/>
      <c r="K42" s="12"/>
      <c r="L42" s="12"/>
    </row>
    <row r="43" spans="1:12" ht="18.75" customHeight="1" thickBot="1">
      <c r="A43" s="132"/>
      <c r="B43" s="70"/>
      <c r="C43" s="71"/>
      <c r="D43" s="64"/>
      <c r="E43" s="65"/>
      <c r="F43" s="66"/>
      <c r="G43" s="12"/>
      <c r="H43" s="12"/>
      <c r="I43" s="12"/>
      <c r="J43" s="12"/>
      <c r="K43" s="12"/>
      <c r="L43" s="12"/>
    </row>
    <row r="44" spans="1:12" ht="72.75" customHeight="1" thickBot="1">
      <c r="A44" s="53"/>
      <c r="B44" s="39" t="s">
        <v>22</v>
      </c>
      <c r="C44" s="45" t="s">
        <v>14</v>
      </c>
      <c r="D44" s="58"/>
      <c r="E44" s="43">
        <v>4.2</v>
      </c>
      <c r="F44" s="30">
        <f t="shared" si="1"/>
        <v>0</v>
      </c>
      <c r="G44" s="12"/>
      <c r="H44" s="12"/>
      <c r="I44" s="12"/>
      <c r="J44" s="12"/>
      <c r="K44" s="12"/>
      <c r="L44" s="12"/>
    </row>
    <row r="45" spans="1:12" ht="66.75" customHeight="1" thickBot="1">
      <c r="A45" s="53"/>
      <c r="B45" s="39" t="s">
        <v>23</v>
      </c>
      <c r="C45" s="45" t="s">
        <v>14</v>
      </c>
      <c r="D45" s="58"/>
      <c r="E45" s="43">
        <v>3.2</v>
      </c>
      <c r="F45" s="30">
        <f t="shared" si="1"/>
        <v>0</v>
      </c>
      <c r="G45" s="12"/>
      <c r="H45" s="12"/>
      <c r="I45" s="12"/>
      <c r="J45" s="12"/>
      <c r="K45" s="12"/>
      <c r="L45" s="12"/>
    </row>
    <row r="46" spans="1:12" ht="66.75" customHeight="1" thickBot="1">
      <c r="A46" s="53"/>
      <c r="B46" s="39" t="s">
        <v>24</v>
      </c>
      <c r="C46" s="54">
        <v>0.2</v>
      </c>
      <c r="D46" s="58"/>
      <c r="E46" s="43">
        <v>1.3</v>
      </c>
      <c r="F46" s="30">
        <f t="shared" si="1"/>
        <v>0</v>
      </c>
      <c r="G46" s="12"/>
      <c r="H46" s="12"/>
      <c r="I46" s="12"/>
      <c r="J46" s="12"/>
      <c r="K46" s="12"/>
      <c r="L46" s="12"/>
    </row>
    <row r="47" spans="1:12" ht="73.5" customHeight="1" thickBot="1">
      <c r="A47" s="53"/>
      <c r="B47" s="39" t="s">
        <v>25</v>
      </c>
      <c r="C47" s="45" t="s">
        <v>26</v>
      </c>
      <c r="D47" s="58"/>
      <c r="E47" s="43">
        <v>1.5</v>
      </c>
      <c r="F47" s="30">
        <f t="shared" si="1"/>
        <v>0</v>
      </c>
      <c r="G47" s="12"/>
      <c r="H47" s="12"/>
      <c r="I47" s="12"/>
      <c r="J47" s="12"/>
      <c r="K47" s="12"/>
      <c r="L47" s="12"/>
    </row>
    <row r="48" spans="1:12" ht="94.5" customHeight="1" thickBot="1">
      <c r="A48" s="125"/>
      <c r="B48" s="39" t="s">
        <v>27</v>
      </c>
      <c r="C48" s="45" t="s">
        <v>28</v>
      </c>
      <c r="D48" s="58"/>
      <c r="E48" s="43">
        <v>1.8</v>
      </c>
      <c r="F48" s="30">
        <f t="shared" si="1"/>
        <v>0</v>
      </c>
      <c r="G48" s="12"/>
      <c r="H48" s="12"/>
      <c r="I48" s="12"/>
      <c r="J48" s="12"/>
      <c r="K48" s="12"/>
      <c r="L48" s="12"/>
    </row>
    <row r="49" spans="1:12" ht="64.5" customHeight="1" thickBot="1">
      <c r="A49" s="125"/>
      <c r="B49" s="46" t="s">
        <v>29</v>
      </c>
      <c r="C49" s="47"/>
      <c r="D49" s="48"/>
      <c r="E49" s="40">
        <v>0.2</v>
      </c>
      <c r="F49" s="30">
        <f t="shared" si="1"/>
        <v>0</v>
      </c>
      <c r="G49" s="12"/>
      <c r="H49" s="12"/>
      <c r="I49" s="12"/>
      <c r="J49" s="12"/>
      <c r="K49" s="12"/>
      <c r="L49" s="12"/>
    </row>
    <row r="50" spans="1:12" ht="24.75" customHeight="1" thickBot="1">
      <c r="A50" s="126"/>
      <c r="B50" s="46" t="s">
        <v>20</v>
      </c>
      <c r="C50" s="47"/>
      <c r="D50" s="48">
        <v>1</v>
      </c>
      <c r="E50" s="40">
        <v>7</v>
      </c>
      <c r="F50" s="40">
        <f>D50*E50</f>
        <v>7</v>
      </c>
      <c r="G50" s="12"/>
      <c r="H50" s="12"/>
      <c r="I50" s="12"/>
      <c r="J50" s="12"/>
      <c r="K50" s="12"/>
      <c r="L50" s="12"/>
    </row>
    <row r="51" spans="1:12" ht="15.75" thickBot="1">
      <c r="A51" s="49" t="s">
        <v>3</v>
      </c>
      <c r="B51" s="50"/>
      <c r="C51" s="50"/>
      <c r="D51" s="51"/>
      <c r="E51" s="51"/>
      <c r="F51" s="52">
        <f>SUM(F14:F50)</f>
        <v>7</v>
      </c>
      <c r="G51" s="19"/>
      <c r="H51" s="12"/>
      <c r="I51" s="12"/>
      <c r="J51" s="12"/>
      <c r="K51" s="12"/>
      <c r="L51" s="12"/>
    </row>
    <row r="52" spans="1:12" ht="69.75" customHeight="1">
      <c r="A52" s="127" t="s">
        <v>102</v>
      </c>
      <c r="B52" s="128"/>
      <c r="C52" s="128"/>
      <c r="D52" s="128"/>
      <c r="E52" s="128"/>
      <c r="F52" s="128"/>
      <c r="G52" s="12"/>
      <c r="H52" s="12"/>
      <c r="I52" s="12"/>
      <c r="J52" s="12"/>
      <c r="K52" s="12"/>
      <c r="L52" s="12"/>
    </row>
    <row r="53" spans="1:12" ht="15">
      <c r="A53" s="20"/>
      <c r="B53" s="21"/>
      <c r="C53" s="21"/>
      <c r="D53" s="22"/>
      <c r="E53" s="22"/>
      <c r="F53" s="22"/>
      <c r="G53" s="22"/>
      <c r="H53" s="12"/>
      <c r="I53" s="12"/>
      <c r="J53" s="12"/>
      <c r="K53" s="12"/>
      <c r="L53" s="12"/>
    </row>
    <row r="54" spans="1:12" ht="14.25">
      <c r="A54" s="10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4.25">
      <c r="A55" s="10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4.25">
      <c r="A56" s="10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</sheetData>
  <sheetProtection/>
  <mergeCells count="24">
    <mergeCell ref="A9:B9"/>
    <mergeCell ref="C9:F9"/>
    <mergeCell ref="A7:B7"/>
    <mergeCell ref="C7:F7"/>
    <mergeCell ref="A8:B8"/>
    <mergeCell ref="C8:F8"/>
    <mergeCell ref="A10:B10"/>
    <mergeCell ref="C10:F10"/>
    <mergeCell ref="A12:A13"/>
    <mergeCell ref="A14:A18"/>
    <mergeCell ref="A48:A50"/>
    <mergeCell ref="A52:F52"/>
    <mergeCell ref="A19:A22"/>
    <mergeCell ref="A40:A43"/>
    <mergeCell ref="A23:A28"/>
    <mergeCell ref="A29:A39"/>
    <mergeCell ref="A6:B6"/>
    <mergeCell ref="C6:F6"/>
    <mergeCell ref="A1:F1"/>
    <mergeCell ref="A3:F3"/>
    <mergeCell ref="D4:F4"/>
    <mergeCell ref="A5:B5"/>
    <mergeCell ref="C5:F5"/>
    <mergeCell ref="A2:F2"/>
  </mergeCells>
  <printOptions/>
  <pageMargins left="1.299212598425197" right="0.7086614173228347" top="0.3937007874015748" bottom="0" header="0.31496062992125984" footer="0.31496062992125984"/>
  <pageSetup horizontalDpi="360" verticalDpi="360" orientation="portrait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22.375" style="23" customWidth="1"/>
    <col min="2" max="2" width="55.375" style="9" customWidth="1"/>
    <col min="3" max="3" width="12.00390625" style="9" customWidth="1"/>
    <col min="4" max="4" width="11.375" style="9" customWidth="1"/>
    <col min="5" max="5" width="9.625" style="9" customWidth="1"/>
    <col min="6" max="6" width="17.75390625" style="9" customWidth="1"/>
    <col min="7" max="7" width="11.625" style="9" customWidth="1"/>
    <col min="8" max="16384" width="9.125" style="9" customWidth="1"/>
  </cols>
  <sheetData>
    <row r="1" spans="1:12" s="4" customFormat="1" ht="36.75" customHeight="1">
      <c r="A1" s="109" t="s">
        <v>30</v>
      </c>
      <c r="B1" s="109"/>
      <c r="C1" s="109"/>
      <c r="D1" s="109"/>
      <c r="E1" s="109"/>
      <c r="F1" s="109"/>
      <c r="G1" s="1"/>
      <c r="H1" s="2"/>
      <c r="I1" s="3"/>
      <c r="J1" s="3"/>
      <c r="K1" s="3"/>
      <c r="L1" s="3"/>
    </row>
    <row r="2" spans="1:12" s="4" customFormat="1" ht="20.25" customHeight="1">
      <c r="A2" s="109" t="s">
        <v>109</v>
      </c>
      <c r="B2" s="109"/>
      <c r="C2" s="109"/>
      <c r="D2" s="109"/>
      <c r="E2" s="109"/>
      <c r="F2" s="109"/>
      <c r="G2" s="1"/>
      <c r="H2" s="2"/>
      <c r="I2" s="3"/>
      <c r="J2" s="3"/>
      <c r="K2" s="3"/>
      <c r="L2" s="3"/>
    </row>
    <row r="3" spans="1:12" ht="41.25" customHeight="1">
      <c r="A3" s="110" t="s">
        <v>19</v>
      </c>
      <c r="B3" s="110"/>
      <c r="C3" s="110"/>
      <c r="D3" s="110"/>
      <c r="E3" s="110"/>
      <c r="F3" s="110"/>
      <c r="G3" s="5"/>
      <c r="H3" s="6"/>
      <c r="I3" s="6"/>
      <c r="J3" s="7"/>
      <c r="K3" s="8"/>
      <c r="L3" s="8"/>
    </row>
    <row r="4" spans="1:12" ht="6.75" customHeight="1" thickBot="1">
      <c r="A4" s="10"/>
      <c r="B4" s="11"/>
      <c r="C4" s="11"/>
      <c r="D4" s="111"/>
      <c r="E4" s="111"/>
      <c r="F4" s="111"/>
      <c r="G4" s="12"/>
      <c r="H4" s="12"/>
      <c r="I4" s="12"/>
      <c r="J4" s="12"/>
      <c r="K4" s="12"/>
      <c r="L4" s="12"/>
    </row>
    <row r="5" spans="1:12" ht="14.25">
      <c r="A5" s="112" t="s">
        <v>4</v>
      </c>
      <c r="B5" s="113"/>
      <c r="C5" s="114"/>
      <c r="D5" s="115"/>
      <c r="E5" s="115"/>
      <c r="F5" s="116"/>
      <c r="G5" s="13"/>
      <c r="H5" s="12"/>
      <c r="I5" s="12"/>
      <c r="J5" s="12"/>
      <c r="K5" s="12"/>
      <c r="L5" s="12"/>
    </row>
    <row r="6" spans="1:12" ht="14.25">
      <c r="A6" s="104" t="s">
        <v>5</v>
      </c>
      <c r="B6" s="105"/>
      <c r="C6" s="106"/>
      <c r="D6" s="107"/>
      <c r="E6" s="107"/>
      <c r="F6" s="108"/>
      <c r="G6" s="13"/>
      <c r="H6" s="12"/>
      <c r="I6" s="12"/>
      <c r="J6" s="12"/>
      <c r="K6" s="12"/>
      <c r="L6" s="12"/>
    </row>
    <row r="7" spans="1:12" ht="14.25">
      <c r="A7" s="104" t="s">
        <v>6</v>
      </c>
      <c r="B7" s="105"/>
      <c r="C7" s="106"/>
      <c r="D7" s="107"/>
      <c r="E7" s="107"/>
      <c r="F7" s="108"/>
      <c r="G7" s="13"/>
      <c r="H7" s="12"/>
      <c r="I7" s="12"/>
      <c r="J7" s="12"/>
      <c r="K7" s="12"/>
      <c r="L7" s="12"/>
    </row>
    <row r="8" spans="1:12" ht="15">
      <c r="A8" s="104" t="s">
        <v>7</v>
      </c>
      <c r="B8" s="105"/>
      <c r="C8" s="135"/>
      <c r="D8" s="107"/>
      <c r="E8" s="107"/>
      <c r="F8" s="108"/>
      <c r="G8" s="14"/>
      <c r="H8" s="12"/>
      <c r="I8" s="12"/>
      <c r="J8" s="12"/>
      <c r="K8" s="12"/>
      <c r="L8" s="12"/>
    </row>
    <row r="9" spans="1:12" ht="14.25">
      <c r="A9" s="104" t="s">
        <v>8</v>
      </c>
      <c r="B9" s="105"/>
      <c r="C9" s="106"/>
      <c r="D9" s="107"/>
      <c r="E9" s="107"/>
      <c r="F9" s="108"/>
      <c r="G9" s="13"/>
      <c r="H9" s="12"/>
      <c r="I9" s="12"/>
      <c r="J9" s="12"/>
      <c r="K9" s="12"/>
      <c r="L9" s="12"/>
    </row>
    <row r="10" spans="1:12" ht="15" thickBot="1">
      <c r="A10" s="117" t="s">
        <v>9</v>
      </c>
      <c r="B10" s="118"/>
      <c r="C10" s="119"/>
      <c r="D10" s="120"/>
      <c r="E10" s="120"/>
      <c r="F10" s="121"/>
      <c r="G10" s="15"/>
      <c r="H10" s="12"/>
      <c r="I10" s="12"/>
      <c r="J10" s="12"/>
      <c r="K10" s="12"/>
      <c r="L10" s="12"/>
    </row>
    <row r="11" spans="1:12" ht="15" thickBot="1">
      <c r="A11" s="10" t="s">
        <v>10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38.25" customHeight="1" thickBot="1">
      <c r="A12" s="122"/>
      <c r="B12" s="24" t="s">
        <v>11</v>
      </c>
      <c r="C12" s="24"/>
      <c r="D12" s="25" t="s">
        <v>0</v>
      </c>
      <c r="E12" s="25" t="s">
        <v>1</v>
      </c>
      <c r="F12" s="25" t="s">
        <v>2</v>
      </c>
      <c r="G12" s="12"/>
      <c r="H12" s="12"/>
      <c r="I12" s="12"/>
      <c r="J12" s="12"/>
      <c r="K12" s="12"/>
      <c r="L12" s="12"/>
    </row>
    <row r="13" spans="1:12" ht="15" thickBot="1">
      <c r="A13" s="123"/>
      <c r="B13" s="26"/>
      <c r="C13" s="26"/>
      <c r="D13" s="27"/>
      <c r="E13" s="27"/>
      <c r="F13" s="27"/>
      <c r="G13" s="12"/>
      <c r="H13" s="12"/>
      <c r="I13" s="12"/>
      <c r="J13" s="12"/>
      <c r="K13" s="12"/>
      <c r="L13" s="12"/>
    </row>
    <row r="14" spans="1:12" ht="69" customHeight="1" thickBot="1">
      <c r="A14" s="133"/>
      <c r="B14" s="68" t="s">
        <v>110</v>
      </c>
      <c r="C14" s="28" t="s">
        <v>15</v>
      </c>
      <c r="D14" s="55"/>
      <c r="E14" s="29">
        <f>2.3+0.35</f>
        <v>2.65</v>
      </c>
      <c r="F14" s="30">
        <f>D14*E14</f>
        <v>0</v>
      </c>
      <c r="G14" s="90"/>
      <c r="H14" s="12"/>
      <c r="I14" s="12"/>
      <c r="J14" s="12"/>
      <c r="K14" s="12"/>
      <c r="L14" s="12"/>
    </row>
    <row r="15" spans="1:12" ht="59.25" customHeight="1" thickBot="1">
      <c r="A15" s="133"/>
      <c r="B15" s="97" t="s">
        <v>75</v>
      </c>
      <c r="C15" s="28" t="s">
        <v>15</v>
      </c>
      <c r="D15" s="55"/>
      <c r="E15" s="29">
        <f>1.85+0.35</f>
        <v>2.2</v>
      </c>
      <c r="F15" s="30">
        <f>D15*E15</f>
        <v>0</v>
      </c>
      <c r="G15" s="90"/>
      <c r="H15" s="12"/>
      <c r="I15" s="12"/>
      <c r="J15" s="12"/>
      <c r="K15" s="12"/>
      <c r="L15" s="12"/>
    </row>
    <row r="16" spans="1:12" ht="57" customHeight="1" thickBot="1">
      <c r="A16" s="133"/>
      <c r="B16" s="97" t="s">
        <v>64</v>
      </c>
      <c r="C16" s="28" t="s">
        <v>15</v>
      </c>
      <c r="D16" s="55"/>
      <c r="E16" s="29">
        <f>1.55+0.35</f>
        <v>1.9</v>
      </c>
      <c r="F16" s="30">
        <f>D16*E16</f>
        <v>0</v>
      </c>
      <c r="G16" s="90"/>
      <c r="H16" s="12"/>
      <c r="I16" s="12"/>
      <c r="J16" s="12"/>
      <c r="K16" s="12"/>
      <c r="L16" s="12"/>
    </row>
    <row r="17" spans="1:12" ht="62.25" customHeight="1" thickBot="1">
      <c r="A17" s="133"/>
      <c r="B17" s="95" t="s">
        <v>74</v>
      </c>
      <c r="C17" s="28" t="s">
        <v>15</v>
      </c>
      <c r="D17" s="55"/>
      <c r="E17" s="29">
        <f>1.45+0.35</f>
        <v>1.7999999999999998</v>
      </c>
      <c r="F17" s="30">
        <f>D17*E17</f>
        <v>0</v>
      </c>
      <c r="G17" s="90"/>
      <c r="H17" s="12"/>
      <c r="I17" s="12"/>
      <c r="J17" s="12"/>
      <c r="K17" s="12"/>
      <c r="L17" s="12"/>
    </row>
    <row r="18" spans="1:12" ht="66.75" customHeight="1" thickBot="1">
      <c r="A18" s="133"/>
      <c r="B18" s="95" t="s">
        <v>129</v>
      </c>
      <c r="C18" s="28" t="s">
        <v>15</v>
      </c>
      <c r="D18" s="55"/>
      <c r="E18" s="29">
        <f>1.5+0.35</f>
        <v>1.85</v>
      </c>
      <c r="F18" s="30">
        <f>D18*E18</f>
        <v>0</v>
      </c>
      <c r="G18" s="90"/>
      <c r="H18" s="12"/>
      <c r="I18" s="12"/>
      <c r="J18" s="12"/>
      <c r="K18" s="12"/>
      <c r="L18" s="12"/>
    </row>
    <row r="19" spans="1:12" ht="14.25" customHeight="1" thickBot="1">
      <c r="A19" s="124" t="s">
        <v>18</v>
      </c>
      <c r="B19" s="80"/>
      <c r="C19" s="32"/>
      <c r="D19" s="56"/>
      <c r="E19" s="33"/>
      <c r="F19" s="34"/>
      <c r="G19" s="16"/>
      <c r="H19" s="12"/>
      <c r="I19" s="12"/>
      <c r="J19" s="12"/>
      <c r="K19" s="12"/>
      <c r="L19" s="12"/>
    </row>
    <row r="20" spans="1:12" ht="54" customHeight="1" thickBot="1">
      <c r="A20" s="124"/>
      <c r="B20" s="68" t="s">
        <v>59</v>
      </c>
      <c r="C20" s="35" t="s">
        <v>32</v>
      </c>
      <c r="D20" s="55"/>
      <c r="E20" s="36">
        <f>2.3+0.6</f>
        <v>2.9</v>
      </c>
      <c r="F20" s="37">
        <f>D20*E20</f>
        <v>0</v>
      </c>
      <c r="G20" s="12"/>
      <c r="I20" s="16"/>
      <c r="J20" s="12"/>
      <c r="K20" s="12"/>
      <c r="L20" s="12"/>
    </row>
    <row r="21" spans="1:12" ht="54" customHeight="1" thickBot="1">
      <c r="A21" s="124"/>
      <c r="B21" s="68" t="s">
        <v>50</v>
      </c>
      <c r="C21" s="35" t="s">
        <v>32</v>
      </c>
      <c r="D21" s="55"/>
      <c r="E21" s="36">
        <f>1.85+0.6</f>
        <v>2.45</v>
      </c>
      <c r="F21" s="37">
        <f>D21*E21</f>
        <v>0</v>
      </c>
      <c r="G21" s="90"/>
      <c r="I21" s="16"/>
      <c r="J21" s="12"/>
      <c r="K21" s="12"/>
      <c r="L21" s="12"/>
    </row>
    <row r="22" spans="1:12" ht="15" customHeight="1" thickBot="1">
      <c r="A22" s="124"/>
      <c r="B22" s="38"/>
      <c r="C22" s="38"/>
      <c r="D22" s="57"/>
      <c r="E22" s="38"/>
      <c r="F22" s="38"/>
      <c r="G22" s="16"/>
      <c r="H22" s="12"/>
      <c r="I22" s="16"/>
      <c r="J22" s="12"/>
      <c r="K22" s="12"/>
      <c r="L22" s="12"/>
    </row>
    <row r="23" spans="1:12" ht="76.5" customHeight="1" thickBot="1">
      <c r="A23" s="129" t="s">
        <v>38</v>
      </c>
      <c r="B23" s="95" t="s">
        <v>87</v>
      </c>
      <c r="C23" s="35" t="s">
        <v>16</v>
      </c>
      <c r="D23" s="55"/>
      <c r="E23" s="40">
        <f>4.8+0.4</f>
        <v>5.2</v>
      </c>
      <c r="F23" s="37">
        <f aca="true" t="shared" si="0" ref="F23:F49">D23*E23</f>
        <v>0</v>
      </c>
      <c r="G23" s="90"/>
      <c r="H23" s="12"/>
      <c r="I23" s="11"/>
      <c r="J23" s="11"/>
      <c r="K23" s="59"/>
      <c r="L23" s="12"/>
    </row>
    <row r="24" spans="1:12" ht="66" customHeight="1" thickBot="1">
      <c r="A24" s="133"/>
      <c r="B24" s="68" t="s">
        <v>111</v>
      </c>
      <c r="C24" s="35" t="s">
        <v>16</v>
      </c>
      <c r="D24" s="55"/>
      <c r="E24" s="40">
        <f>3.6+1+0.4</f>
        <v>5</v>
      </c>
      <c r="F24" s="37">
        <f t="shared" si="0"/>
        <v>0</v>
      </c>
      <c r="G24" s="12"/>
      <c r="H24" s="12"/>
      <c r="I24" s="12"/>
      <c r="J24" s="12"/>
      <c r="K24" s="59"/>
      <c r="L24" s="12"/>
    </row>
    <row r="25" spans="1:12" ht="62.25" customHeight="1" thickBot="1">
      <c r="A25" s="133"/>
      <c r="B25" s="68" t="s">
        <v>88</v>
      </c>
      <c r="C25" s="35" t="s">
        <v>16</v>
      </c>
      <c r="D25" s="55"/>
      <c r="E25" s="40">
        <f>4.35+0.4</f>
        <v>4.75</v>
      </c>
      <c r="F25" s="37">
        <f t="shared" si="0"/>
        <v>0</v>
      </c>
      <c r="G25" s="12"/>
      <c r="H25" s="12"/>
      <c r="I25" s="12" t="s">
        <v>31</v>
      </c>
      <c r="J25" s="12"/>
      <c r="K25" s="12"/>
      <c r="L25" s="12"/>
    </row>
    <row r="26" spans="1:12" ht="48" customHeight="1" thickBot="1">
      <c r="A26" s="133"/>
      <c r="B26" s="96" t="s">
        <v>55</v>
      </c>
      <c r="C26" s="35" t="s">
        <v>39</v>
      </c>
      <c r="D26" s="55"/>
      <c r="E26" s="40">
        <f>3.1+1.75+0.4</f>
        <v>5.25</v>
      </c>
      <c r="F26" s="37">
        <f t="shared" si="0"/>
        <v>0</v>
      </c>
      <c r="G26" s="90"/>
      <c r="H26" s="12"/>
      <c r="I26" s="12"/>
      <c r="J26" s="12"/>
      <c r="K26" s="12"/>
      <c r="L26" s="12"/>
    </row>
    <row r="27" spans="1:12" ht="67.5" customHeight="1" thickBot="1">
      <c r="A27" s="133"/>
      <c r="B27" s="68" t="s">
        <v>114</v>
      </c>
      <c r="C27" s="41" t="s">
        <v>16</v>
      </c>
      <c r="D27" s="55"/>
      <c r="E27" s="40">
        <f>4.1+0.4</f>
        <v>4.5</v>
      </c>
      <c r="F27" s="37">
        <f t="shared" si="0"/>
        <v>0</v>
      </c>
      <c r="G27" s="17"/>
      <c r="H27" s="12"/>
      <c r="I27" s="12"/>
      <c r="J27" s="12"/>
      <c r="K27" s="12"/>
      <c r="L27" s="12"/>
    </row>
    <row r="28" spans="1:12" ht="69.75" customHeight="1" thickBot="1">
      <c r="A28" s="136"/>
      <c r="B28" s="68" t="s">
        <v>115</v>
      </c>
      <c r="C28" s="86" t="s">
        <v>48</v>
      </c>
      <c r="D28" s="84"/>
      <c r="E28" s="87">
        <f>4.4+0.4</f>
        <v>4.800000000000001</v>
      </c>
      <c r="F28" s="37">
        <f t="shared" si="0"/>
        <v>0</v>
      </c>
      <c r="G28" s="17"/>
      <c r="H28" s="12"/>
      <c r="I28" s="12"/>
      <c r="J28" s="12"/>
      <c r="K28" s="12"/>
      <c r="L28" s="12"/>
    </row>
    <row r="29" spans="1:12" ht="19.5" customHeight="1" thickBot="1">
      <c r="A29" s="61"/>
      <c r="B29" s="42"/>
      <c r="C29" s="31"/>
      <c r="D29" s="57"/>
      <c r="E29" s="31"/>
      <c r="F29" s="31"/>
      <c r="G29" s="18"/>
      <c r="H29" s="12"/>
      <c r="I29" s="12"/>
      <c r="J29" s="12"/>
      <c r="K29" s="12"/>
      <c r="L29" s="12"/>
    </row>
    <row r="30" spans="1:12" ht="22.5" customHeight="1" thickBot="1">
      <c r="A30" s="137" t="s">
        <v>37</v>
      </c>
      <c r="B30" s="46" t="s">
        <v>12</v>
      </c>
      <c r="C30" s="28">
        <v>45</v>
      </c>
      <c r="D30" s="55"/>
      <c r="E30" s="43">
        <v>0.15</v>
      </c>
      <c r="F30" s="30">
        <f>D30*E30</f>
        <v>0</v>
      </c>
      <c r="G30" s="12"/>
      <c r="H30" s="12"/>
      <c r="I30" s="12"/>
      <c r="J30" s="12"/>
      <c r="K30" s="12"/>
      <c r="L30" s="12"/>
    </row>
    <row r="31" spans="1:12" ht="26.25" customHeight="1" thickBot="1">
      <c r="A31" s="138"/>
      <c r="B31" s="68" t="s">
        <v>56</v>
      </c>
      <c r="C31" s="44" t="s">
        <v>51</v>
      </c>
      <c r="D31" s="55"/>
      <c r="E31" s="43">
        <v>1.2</v>
      </c>
      <c r="F31" s="30">
        <f aca="true" t="shared" si="1" ref="F31:F36">D31*E31</f>
        <v>0</v>
      </c>
      <c r="G31" s="12"/>
      <c r="H31" s="12"/>
      <c r="I31" s="12"/>
      <c r="J31" s="12"/>
      <c r="K31" s="12"/>
      <c r="L31" s="12"/>
    </row>
    <row r="32" spans="1:12" ht="36.75" customHeight="1" thickBot="1">
      <c r="A32" s="138"/>
      <c r="B32" s="68" t="s">
        <v>105</v>
      </c>
      <c r="C32" s="44" t="s">
        <v>57</v>
      </c>
      <c r="D32" s="55"/>
      <c r="E32" s="43">
        <v>1.3</v>
      </c>
      <c r="F32" s="30">
        <f t="shared" si="1"/>
        <v>0</v>
      </c>
      <c r="G32" s="12"/>
      <c r="H32" s="12"/>
      <c r="I32" s="12"/>
      <c r="J32" s="12"/>
      <c r="K32" s="12"/>
      <c r="L32" s="12"/>
    </row>
    <row r="33" spans="1:12" ht="26.25" customHeight="1" thickBot="1">
      <c r="A33" s="138"/>
      <c r="B33" s="68" t="s">
        <v>47</v>
      </c>
      <c r="C33" s="44" t="s">
        <v>51</v>
      </c>
      <c r="D33" s="55"/>
      <c r="E33" s="43">
        <v>1.35</v>
      </c>
      <c r="F33" s="30">
        <f t="shared" si="1"/>
        <v>0</v>
      </c>
      <c r="G33" s="12"/>
      <c r="H33" s="12"/>
      <c r="I33" s="12"/>
      <c r="J33" s="12"/>
      <c r="K33" s="12"/>
      <c r="L33" s="12"/>
    </row>
    <row r="34" spans="1:12" ht="26.25" customHeight="1" thickBot="1">
      <c r="A34" s="138"/>
      <c r="B34" s="68" t="s">
        <v>34</v>
      </c>
      <c r="C34" s="44" t="s">
        <v>51</v>
      </c>
      <c r="D34" s="55"/>
      <c r="E34" s="43">
        <v>1.35</v>
      </c>
      <c r="F34" s="30">
        <f t="shared" si="1"/>
        <v>0</v>
      </c>
      <c r="G34" s="12"/>
      <c r="H34" s="12"/>
      <c r="I34" s="12"/>
      <c r="J34" s="12"/>
      <c r="K34" s="12"/>
      <c r="L34" s="12"/>
    </row>
    <row r="35" spans="1:12" ht="30" customHeight="1" thickBot="1">
      <c r="A35" s="138"/>
      <c r="B35" s="68" t="s">
        <v>53</v>
      </c>
      <c r="C35" s="44" t="s">
        <v>54</v>
      </c>
      <c r="D35" s="55"/>
      <c r="E35" s="43">
        <v>2</v>
      </c>
      <c r="F35" s="30">
        <f t="shared" si="1"/>
        <v>0</v>
      </c>
      <c r="G35" s="12"/>
      <c r="H35" s="12"/>
      <c r="I35" s="12"/>
      <c r="J35" s="12"/>
      <c r="K35" s="12"/>
      <c r="L35" s="12"/>
    </row>
    <row r="36" spans="1:12" ht="25.5" customHeight="1" thickBot="1">
      <c r="A36" s="138"/>
      <c r="B36" s="68" t="s">
        <v>106</v>
      </c>
      <c r="C36" s="44" t="s">
        <v>51</v>
      </c>
      <c r="D36" s="55"/>
      <c r="E36" s="43">
        <v>1.35</v>
      </c>
      <c r="F36" s="30">
        <f t="shared" si="1"/>
        <v>0</v>
      </c>
      <c r="G36" s="12"/>
      <c r="H36" s="12"/>
      <c r="I36" s="12"/>
      <c r="J36" s="12"/>
      <c r="K36" s="12"/>
      <c r="L36" s="12"/>
    </row>
    <row r="37" spans="1:12" ht="25.5" customHeight="1" thickBot="1">
      <c r="A37" s="138"/>
      <c r="B37" s="68" t="s">
        <v>112</v>
      </c>
      <c r="C37" s="44" t="s">
        <v>51</v>
      </c>
      <c r="D37" s="55"/>
      <c r="E37" s="43">
        <v>0.9</v>
      </c>
      <c r="F37" s="30">
        <f>D37*E37</f>
        <v>0</v>
      </c>
      <c r="G37" s="12"/>
      <c r="H37" s="12"/>
      <c r="I37" s="12"/>
      <c r="J37" s="12"/>
      <c r="K37" s="12"/>
      <c r="L37" s="12"/>
    </row>
    <row r="38" spans="1:12" ht="25.5" customHeight="1" thickBot="1">
      <c r="A38" s="139"/>
      <c r="B38" s="68" t="s">
        <v>113</v>
      </c>
      <c r="C38" s="44" t="s">
        <v>51</v>
      </c>
      <c r="D38" s="55"/>
      <c r="E38" s="43">
        <v>0.9</v>
      </c>
      <c r="F38" s="30">
        <f>D38*E38</f>
        <v>0</v>
      </c>
      <c r="G38" s="12"/>
      <c r="H38" s="12"/>
      <c r="I38" s="12"/>
      <c r="J38" s="12"/>
      <c r="K38" s="12"/>
      <c r="L38" s="12"/>
    </row>
    <row r="39" spans="1:12" ht="25.5" customHeight="1" thickBot="1">
      <c r="A39" s="130" t="s">
        <v>40</v>
      </c>
      <c r="B39" s="78"/>
      <c r="C39" s="71"/>
      <c r="D39" s="64"/>
      <c r="E39" s="65"/>
      <c r="F39" s="66"/>
      <c r="G39" s="12"/>
      <c r="H39" s="12"/>
      <c r="I39" s="12"/>
      <c r="J39" s="12"/>
      <c r="K39" s="12"/>
      <c r="L39" s="12"/>
    </row>
    <row r="40" spans="1:12" ht="37.5" customHeight="1" thickBot="1">
      <c r="A40" s="131"/>
      <c r="B40" s="46" t="s">
        <v>41</v>
      </c>
      <c r="C40" s="44" t="s">
        <v>42</v>
      </c>
      <c r="D40" s="55"/>
      <c r="E40" s="43">
        <v>0.6</v>
      </c>
      <c r="F40" s="30">
        <f t="shared" si="0"/>
        <v>0</v>
      </c>
      <c r="G40" s="12"/>
      <c r="H40" s="12"/>
      <c r="I40" s="12"/>
      <c r="J40" s="12"/>
      <c r="K40" s="12"/>
      <c r="L40" s="12"/>
    </row>
    <row r="41" spans="1:12" ht="44.25" customHeight="1" thickBot="1">
      <c r="A41" s="131"/>
      <c r="B41" s="46" t="s">
        <v>43</v>
      </c>
      <c r="C41" s="44" t="s">
        <v>42</v>
      </c>
      <c r="D41" s="55"/>
      <c r="E41" s="43">
        <v>0.6</v>
      </c>
      <c r="F41" s="30">
        <f t="shared" si="0"/>
        <v>0</v>
      </c>
      <c r="G41" s="12"/>
      <c r="H41" s="12"/>
      <c r="I41" s="12"/>
      <c r="J41" s="12"/>
      <c r="K41" s="12"/>
      <c r="L41" s="12"/>
    </row>
    <row r="42" spans="1:12" ht="33.75" customHeight="1" thickBot="1">
      <c r="A42" s="131"/>
      <c r="B42" s="46" t="s">
        <v>44</v>
      </c>
      <c r="C42" s="44" t="s">
        <v>42</v>
      </c>
      <c r="D42" s="55"/>
      <c r="E42" s="43">
        <v>0.6</v>
      </c>
      <c r="F42" s="30">
        <f t="shared" si="0"/>
        <v>0</v>
      </c>
      <c r="G42" s="12"/>
      <c r="H42" s="12"/>
      <c r="I42" s="12"/>
      <c r="J42" s="12"/>
      <c r="K42" s="12"/>
      <c r="L42" s="12"/>
    </row>
    <row r="43" spans="1:12" ht="18.75" customHeight="1" thickBot="1">
      <c r="A43" s="132"/>
      <c r="B43" s="70"/>
      <c r="C43" s="71"/>
      <c r="D43" s="64"/>
      <c r="E43" s="65"/>
      <c r="F43" s="66"/>
      <c r="G43" s="12"/>
      <c r="H43" s="12"/>
      <c r="I43" s="12"/>
      <c r="J43" s="12"/>
      <c r="K43" s="12"/>
      <c r="L43" s="12"/>
    </row>
    <row r="44" spans="1:12" ht="72.75" customHeight="1" thickBot="1">
      <c r="A44" s="53"/>
      <c r="B44" s="39" t="s">
        <v>22</v>
      </c>
      <c r="C44" s="45" t="s">
        <v>14</v>
      </c>
      <c r="D44" s="58"/>
      <c r="E44" s="43">
        <v>4.2</v>
      </c>
      <c r="F44" s="30">
        <f t="shared" si="0"/>
        <v>0</v>
      </c>
      <c r="G44" s="12"/>
      <c r="H44" s="12"/>
      <c r="I44" s="12"/>
      <c r="J44" s="12"/>
      <c r="K44" s="12"/>
      <c r="L44" s="12"/>
    </row>
    <row r="45" spans="1:12" ht="66.75" customHeight="1" thickBot="1">
      <c r="A45" s="53"/>
      <c r="B45" s="39" t="s">
        <v>23</v>
      </c>
      <c r="C45" s="45" t="s">
        <v>14</v>
      </c>
      <c r="D45" s="58"/>
      <c r="E45" s="43">
        <v>3.2</v>
      </c>
      <c r="F45" s="30">
        <f t="shared" si="0"/>
        <v>0</v>
      </c>
      <c r="G45" s="12"/>
      <c r="H45" s="12"/>
      <c r="I45" s="12"/>
      <c r="J45" s="12"/>
      <c r="K45" s="12"/>
      <c r="L45" s="12"/>
    </row>
    <row r="46" spans="1:12" ht="66.75" customHeight="1" thickBot="1">
      <c r="A46" s="53"/>
      <c r="B46" s="39" t="s">
        <v>24</v>
      </c>
      <c r="C46" s="54">
        <v>0.2</v>
      </c>
      <c r="D46" s="58"/>
      <c r="E46" s="43">
        <v>1.3</v>
      </c>
      <c r="F46" s="30">
        <f t="shared" si="0"/>
        <v>0</v>
      </c>
      <c r="G46" s="12"/>
      <c r="H46" s="12"/>
      <c r="I46" s="12"/>
      <c r="J46" s="12"/>
      <c r="K46" s="12"/>
      <c r="L46" s="12"/>
    </row>
    <row r="47" spans="1:12" ht="73.5" customHeight="1" thickBot="1">
      <c r="A47" s="53"/>
      <c r="B47" s="39" t="s">
        <v>25</v>
      </c>
      <c r="C47" s="45" t="s">
        <v>26</v>
      </c>
      <c r="D47" s="58"/>
      <c r="E47" s="43">
        <v>1.5</v>
      </c>
      <c r="F47" s="30">
        <f t="shared" si="0"/>
        <v>0</v>
      </c>
      <c r="G47" s="12"/>
      <c r="H47" s="12"/>
      <c r="I47" s="12"/>
      <c r="J47" s="12"/>
      <c r="K47" s="12"/>
      <c r="L47" s="12"/>
    </row>
    <row r="48" spans="1:12" ht="94.5" customHeight="1" thickBot="1">
      <c r="A48" s="125"/>
      <c r="B48" s="39" t="s">
        <v>27</v>
      </c>
      <c r="C48" s="45" t="s">
        <v>28</v>
      </c>
      <c r="D48" s="58"/>
      <c r="E48" s="43">
        <v>1.8</v>
      </c>
      <c r="F48" s="30">
        <f t="shared" si="0"/>
        <v>0</v>
      </c>
      <c r="G48" s="12"/>
      <c r="H48" s="12"/>
      <c r="I48" s="12"/>
      <c r="J48" s="12"/>
      <c r="K48" s="12"/>
      <c r="L48" s="12"/>
    </row>
    <row r="49" spans="1:12" ht="53.25" customHeight="1" thickBot="1">
      <c r="A49" s="125"/>
      <c r="B49" s="46" t="s">
        <v>13</v>
      </c>
      <c r="C49" s="47"/>
      <c r="D49" s="48"/>
      <c r="E49" s="40">
        <v>0.2</v>
      </c>
      <c r="F49" s="30">
        <f t="shared" si="0"/>
        <v>0</v>
      </c>
      <c r="G49" s="12"/>
      <c r="H49" s="12"/>
      <c r="I49" s="12"/>
      <c r="J49" s="12"/>
      <c r="K49" s="12"/>
      <c r="L49" s="12"/>
    </row>
    <row r="50" spans="1:12" ht="24.75" customHeight="1" thickBot="1">
      <c r="A50" s="126"/>
      <c r="B50" s="46" t="s">
        <v>20</v>
      </c>
      <c r="C50" s="47"/>
      <c r="D50" s="48">
        <v>1</v>
      </c>
      <c r="E50" s="40">
        <v>7</v>
      </c>
      <c r="F50" s="40">
        <f>D50*E50</f>
        <v>7</v>
      </c>
      <c r="G50" s="12"/>
      <c r="H50" s="12"/>
      <c r="I50" s="12"/>
      <c r="J50" s="12"/>
      <c r="K50" s="12"/>
      <c r="L50" s="12"/>
    </row>
    <row r="51" spans="1:12" ht="15.75" thickBot="1">
      <c r="A51" s="49" t="s">
        <v>3</v>
      </c>
      <c r="B51" s="50"/>
      <c r="C51" s="50"/>
      <c r="D51" s="51"/>
      <c r="E51" s="51"/>
      <c r="F51" s="52">
        <f>SUM(F14:F50)</f>
        <v>7</v>
      </c>
      <c r="G51" s="19"/>
      <c r="H51" s="12"/>
      <c r="I51" s="12"/>
      <c r="J51" s="12"/>
      <c r="K51" s="12"/>
      <c r="L51" s="12"/>
    </row>
    <row r="52" spans="1:12" ht="75.75" customHeight="1">
      <c r="A52" s="127" t="s">
        <v>102</v>
      </c>
      <c r="B52" s="128"/>
      <c r="C52" s="128"/>
      <c r="D52" s="128"/>
      <c r="E52" s="128"/>
      <c r="F52" s="128"/>
      <c r="G52" s="12"/>
      <c r="H52" s="12"/>
      <c r="I52" s="12"/>
      <c r="J52" s="12"/>
      <c r="K52" s="12"/>
      <c r="L52" s="12"/>
    </row>
    <row r="53" spans="1:12" ht="15">
      <c r="A53" s="20"/>
      <c r="B53" s="21"/>
      <c r="C53" s="21"/>
      <c r="D53" s="22"/>
      <c r="E53" s="22"/>
      <c r="F53" s="22"/>
      <c r="G53" s="22"/>
      <c r="H53" s="12"/>
      <c r="I53" s="12"/>
      <c r="J53" s="12"/>
      <c r="K53" s="12"/>
      <c r="L53" s="12"/>
    </row>
  </sheetData>
  <sheetProtection/>
  <mergeCells count="24">
    <mergeCell ref="C9:F9"/>
    <mergeCell ref="A7:B7"/>
    <mergeCell ref="C7:F7"/>
    <mergeCell ref="A8:B8"/>
    <mergeCell ref="C8:F8"/>
    <mergeCell ref="A9:B9"/>
    <mergeCell ref="A52:F52"/>
    <mergeCell ref="A10:B10"/>
    <mergeCell ref="C10:F10"/>
    <mergeCell ref="A12:A13"/>
    <mergeCell ref="A14:A18"/>
    <mergeCell ref="A19:A22"/>
    <mergeCell ref="A23:A28"/>
    <mergeCell ref="A39:A43"/>
    <mergeCell ref="A30:A38"/>
    <mergeCell ref="A48:A50"/>
    <mergeCell ref="A6:B6"/>
    <mergeCell ref="C6:F6"/>
    <mergeCell ref="A1:F1"/>
    <mergeCell ref="A3:F3"/>
    <mergeCell ref="D4:F4"/>
    <mergeCell ref="A5:B5"/>
    <mergeCell ref="C5:F5"/>
    <mergeCell ref="A2:F2"/>
  </mergeCells>
  <printOptions/>
  <pageMargins left="1.299212598425197" right="0.7086614173228347" top="0.35433070866141736" bottom="0" header="0" footer="0"/>
  <pageSetup horizontalDpi="360" verticalDpi="360" orientation="portrait" paperSize="9" scale="3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J37" sqref="J37"/>
    </sheetView>
  </sheetViews>
  <sheetFormatPr defaultColWidth="9.00390625" defaultRowHeight="12.75"/>
  <cols>
    <col min="1" max="1" width="20.875" style="23" customWidth="1"/>
    <col min="2" max="2" width="59.375" style="9" customWidth="1"/>
    <col min="3" max="3" width="12.375" style="9" customWidth="1"/>
    <col min="4" max="4" width="11.375" style="9" customWidth="1"/>
    <col min="5" max="5" width="9.625" style="9" customWidth="1"/>
    <col min="6" max="6" width="17.75390625" style="9" customWidth="1"/>
    <col min="7" max="7" width="11.625" style="9" customWidth="1"/>
    <col min="8" max="16384" width="9.125" style="9" customWidth="1"/>
  </cols>
  <sheetData>
    <row r="1" spans="1:12" s="4" customFormat="1" ht="36.75" customHeight="1">
      <c r="A1" s="109" t="s">
        <v>30</v>
      </c>
      <c r="B1" s="109"/>
      <c r="C1" s="109"/>
      <c r="D1" s="109"/>
      <c r="E1" s="109"/>
      <c r="F1" s="109"/>
      <c r="G1" s="1"/>
      <c r="H1" s="2"/>
      <c r="I1" s="3"/>
      <c r="J1" s="3"/>
      <c r="K1" s="3"/>
      <c r="L1" s="3"/>
    </row>
    <row r="2" spans="1:12" s="4" customFormat="1" ht="20.25" customHeight="1">
      <c r="A2" s="109" t="s">
        <v>119</v>
      </c>
      <c r="B2" s="109"/>
      <c r="C2" s="109"/>
      <c r="D2" s="109"/>
      <c r="E2" s="109"/>
      <c r="F2" s="109"/>
      <c r="G2" s="1"/>
      <c r="H2" s="2"/>
      <c r="I2" s="3"/>
      <c r="J2" s="3"/>
      <c r="K2" s="3"/>
      <c r="L2" s="3"/>
    </row>
    <row r="3" spans="1:12" ht="41.25" customHeight="1">
      <c r="A3" s="110" t="s">
        <v>19</v>
      </c>
      <c r="B3" s="110"/>
      <c r="C3" s="110"/>
      <c r="D3" s="110"/>
      <c r="E3" s="110"/>
      <c r="F3" s="110"/>
      <c r="G3" s="5"/>
      <c r="H3" s="6"/>
      <c r="I3" s="6"/>
      <c r="J3" s="7"/>
      <c r="K3" s="8"/>
      <c r="L3" s="8"/>
    </row>
    <row r="4" spans="1:12" ht="6.75" customHeight="1" thickBot="1">
      <c r="A4" s="10"/>
      <c r="B4" s="11"/>
      <c r="C4" s="11"/>
      <c r="D4" s="111"/>
      <c r="E4" s="111"/>
      <c r="F4" s="111"/>
      <c r="G4" s="12"/>
      <c r="H4" s="12"/>
      <c r="I4" s="12"/>
      <c r="J4" s="12"/>
      <c r="K4" s="12"/>
      <c r="L4" s="12"/>
    </row>
    <row r="5" spans="1:12" ht="14.25">
      <c r="A5" s="112" t="s">
        <v>4</v>
      </c>
      <c r="B5" s="113"/>
      <c r="C5" s="114"/>
      <c r="D5" s="115"/>
      <c r="E5" s="115"/>
      <c r="F5" s="116"/>
      <c r="G5" s="13"/>
      <c r="H5" s="12"/>
      <c r="I5" s="12"/>
      <c r="J5" s="12"/>
      <c r="K5" s="12"/>
      <c r="L5" s="12"/>
    </row>
    <row r="6" spans="1:12" ht="14.25">
      <c r="A6" s="104" t="s">
        <v>5</v>
      </c>
      <c r="B6" s="105"/>
      <c r="C6" s="106"/>
      <c r="D6" s="107"/>
      <c r="E6" s="107"/>
      <c r="F6" s="108"/>
      <c r="G6" s="13"/>
      <c r="H6" s="12"/>
      <c r="I6" s="12"/>
      <c r="J6" s="12"/>
      <c r="K6" s="12"/>
      <c r="L6" s="12"/>
    </row>
    <row r="7" spans="1:12" ht="14.25">
      <c r="A7" s="104" t="s">
        <v>6</v>
      </c>
      <c r="B7" s="105"/>
      <c r="C7" s="106"/>
      <c r="D7" s="107"/>
      <c r="E7" s="107"/>
      <c r="F7" s="108"/>
      <c r="G7" s="13"/>
      <c r="H7" s="12"/>
      <c r="I7" s="12"/>
      <c r="J7" s="12"/>
      <c r="K7" s="12"/>
      <c r="L7" s="12"/>
    </row>
    <row r="8" spans="1:12" ht="15">
      <c r="A8" s="104" t="s">
        <v>7</v>
      </c>
      <c r="B8" s="105"/>
      <c r="C8" s="135"/>
      <c r="D8" s="107"/>
      <c r="E8" s="107"/>
      <c r="F8" s="108"/>
      <c r="G8" s="14"/>
      <c r="H8" s="12"/>
      <c r="I8" s="12"/>
      <c r="J8" s="12"/>
      <c r="K8" s="12"/>
      <c r="L8" s="12"/>
    </row>
    <row r="9" spans="1:12" ht="14.25">
      <c r="A9" s="104" t="s">
        <v>8</v>
      </c>
      <c r="B9" s="105"/>
      <c r="C9" s="106"/>
      <c r="D9" s="107"/>
      <c r="E9" s="107"/>
      <c r="F9" s="108"/>
      <c r="G9" s="13"/>
      <c r="H9" s="12"/>
      <c r="I9" s="12"/>
      <c r="J9" s="12"/>
      <c r="K9" s="12"/>
      <c r="L9" s="12"/>
    </row>
    <row r="10" spans="1:12" ht="15" thickBot="1">
      <c r="A10" s="117" t="s">
        <v>9</v>
      </c>
      <c r="B10" s="118"/>
      <c r="C10" s="119"/>
      <c r="D10" s="120"/>
      <c r="E10" s="120"/>
      <c r="F10" s="121"/>
      <c r="G10" s="15"/>
      <c r="H10" s="12"/>
      <c r="I10" s="12"/>
      <c r="J10" s="12"/>
      <c r="K10" s="12"/>
      <c r="L10" s="12"/>
    </row>
    <row r="11" spans="1:12" ht="15" thickBot="1">
      <c r="A11" s="10" t="s">
        <v>10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38.25" customHeight="1" thickBot="1">
      <c r="A12" s="122"/>
      <c r="B12" s="24" t="s">
        <v>11</v>
      </c>
      <c r="C12" s="24"/>
      <c r="D12" s="25" t="s">
        <v>0</v>
      </c>
      <c r="E12" s="25" t="s">
        <v>1</v>
      </c>
      <c r="F12" s="25" t="s">
        <v>2</v>
      </c>
      <c r="G12" s="12"/>
      <c r="H12" s="12"/>
      <c r="I12" s="12"/>
      <c r="J12" s="12"/>
      <c r="K12" s="12"/>
      <c r="L12" s="12"/>
    </row>
    <row r="13" spans="1:12" ht="15" thickBot="1">
      <c r="A13" s="123"/>
      <c r="B13" s="26"/>
      <c r="C13" s="26"/>
      <c r="D13" s="27"/>
      <c r="E13" s="27"/>
      <c r="F13" s="27"/>
      <c r="G13" s="12"/>
      <c r="H13" s="12"/>
      <c r="I13" s="12"/>
      <c r="J13" s="12"/>
      <c r="K13" s="12"/>
      <c r="L13" s="12"/>
    </row>
    <row r="14" spans="1:12" ht="58.5" customHeight="1" thickBot="1">
      <c r="A14" s="129" t="s">
        <v>17</v>
      </c>
      <c r="B14" s="95" t="s">
        <v>45</v>
      </c>
      <c r="C14" s="28" t="s">
        <v>15</v>
      </c>
      <c r="D14" s="55"/>
      <c r="E14" s="29">
        <f>2.5+0.35</f>
        <v>2.85</v>
      </c>
      <c r="F14" s="30">
        <f>D14*E14</f>
        <v>0</v>
      </c>
      <c r="G14" s="12"/>
      <c r="H14" s="12"/>
      <c r="I14" s="12"/>
      <c r="J14" s="12"/>
      <c r="K14" s="12"/>
      <c r="L14" s="12"/>
    </row>
    <row r="15" spans="1:12" ht="64.5" customHeight="1" thickBot="1">
      <c r="A15" s="133"/>
      <c r="B15" s="98" t="s">
        <v>117</v>
      </c>
      <c r="C15" s="28" t="s">
        <v>15</v>
      </c>
      <c r="D15" s="55"/>
      <c r="E15" s="29">
        <f>1.65+0.35</f>
        <v>2</v>
      </c>
      <c r="F15" s="30">
        <f>D15*E15</f>
        <v>0</v>
      </c>
      <c r="G15" s="12"/>
      <c r="H15" s="12"/>
      <c r="I15" s="12"/>
      <c r="J15" s="12"/>
      <c r="K15" s="12"/>
      <c r="L15" s="12"/>
    </row>
    <row r="16" spans="1:12" ht="71.25" customHeight="1" thickBot="1">
      <c r="A16" s="133"/>
      <c r="B16" s="95" t="s">
        <v>116</v>
      </c>
      <c r="C16" s="28" t="s">
        <v>15</v>
      </c>
      <c r="D16" s="55"/>
      <c r="E16" s="29">
        <f>1.55+0.35</f>
        <v>1.9</v>
      </c>
      <c r="F16" s="30">
        <f>D16*E16</f>
        <v>0</v>
      </c>
      <c r="G16" s="90"/>
      <c r="H16" s="12"/>
      <c r="I16" s="12"/>
      <c r="J16" s="12"/>
      <c r="K16" s="12"/>
      <c r="L16" s="12"/>
    </row>
    <row r="17" spans="1:12" ht="70.5" customHeight="1" thickBot="1">
      <c r="A17" s="133"/>
      <c r="B17" s="95" t="s">
        <v>70</v>
      </c>
      <c r="C17" s="28" t="s">
        <v>15</v>
      </c>
      <c r="D17" s="55"/>
      <c r="E17" s="29">
        <f>1.45+0.35</f>
        <v>1.7999999999999998</v>
      </c>
      <c r="F17" s="30">
        <f>D17*E17</f>
        <v>0</v>
      </c>
      <c r="G17" s="90"/>
      <c r="H17" s="12"/>
      <c r="I17" s="12"/>
      <c r="J17" s="12"/>
      <c r="K17" s="12"/>
      <c r="L17" s="12"/>
    </row>
    <row r="18" spans="1:12" ht="64.5" customHeight="1" thickBot="1">
      <c r="A18" s="136"/>
      <c r="B18" s="95" t="s">
        <v>103</v>
      </c>
      <c r="C18" s="28" t="s">
        <v>15</v>
      </c>
      <c r="D18" s="55"/>
      <c r="E18" s="29">
        <f>1.65+0.35</f>
        <v>2</v>
      </c>
      <c r="F18" s="30">
        <f>D18*E18</f>
        <v>0</v>
      </c>
      <c r="G18" s="81"/>
      <c r="H18" s="12"/>
      <c r="I18" s="12"/>
      <c r="J18" s="12"/>
      <c r="K18" s="12"/>
      <c r="L18" s="12"/>
    </row>
    <row r="19" spans="1:12" ht="14.25" customHeight="1" thickBot="1">
      <c r="A19" s="124" t="s">
        <v>18</v>
      </c>
      <c r="B19" s="80"/>
      <c r="C19" s="32"/>
      <c r="D19" s="56"/>
      <c r="E19" s="33"/>
      <c r="F19" s="34"/>
      <c r="G19" s="16"/>
      <c r="H19" s="12"/>
      <c r="I19" s="12"/>
      <c r="J19" s="12"/>
      <c r="K19" s="12"/>
      <c r="L19" s="12"/>
    </row>
    <row r="20" spans="1:12" ht="63.75" customHeight="1" thickBot="1">
      <c r="A20" s="124"/>
      <c r="B20" s="68" t="s">
        <v>60</v>
      </c>
      <c r="C20" s="35" t="s">
        <v>32</v>
      </c>
      <c r="D20" s="55"/>
      <c r="E20" s="36">
        <f>2+0.6</f>
        <v>2.6</v>
      </c>
      <c r="F20" s="37">
        <f>D20*E20</f>
        <v>0</v>
      </c>
      <c r="G20" s="12"/>
      <c r="I20" s="16"/>
      <c r="J20" s="12"/>
      <c r="K20" s="12"/>
      <c r="L20" s="12"/>
    </row>
    <row r="21" spans="1:12" ht="63.75" customHeight="1" thickBot="1">
      <c r="A21" s="124"/>
      <c r="B21" s="68" t="s">
        <v>50</v>
      </c>
      <c r="C21" s="35" t="s">
        <v>32</v>
      </c>
      <c r="D21" s="55"/>
      <c r="E21" s="36">
        <f>1.85+0.6</f>
        <v>2.45</v>
      </c>
      <c r="F21" s="37">
        <f>D21*E21</f>
        <v>0</v>
      </c>
      <c r="G21" s="12"/>
      <c r="I21" s="16"/>
      <c r="J21" s="12"/>
      <c r="K21" s="12"/>
      <c r="L21" s="12"/>
    </row>
    <row r="22" spans="1:12" ht="16.5" customHeight="1" thickBot="1">
      <c r="A22" s="129"/>
      <c r="B22" s="38"/>
      <c r="C22" s="38"/>
      <c r="D22" s="57"/>
      <c r="E22" s="38"/>
      <c r="F22" s="38"/>
      <c r="G22" s="16"/>
      <c r="H22" s="12"/>
      <c r="I22" s="16"/>
      <c r="J22" s="12"/>
      <c r="K22" s="12"/>
      <c r="L22" s="12"/>
    </row>
    <row r="23" spans="1:12" ht="64.5" customHeight="1" thickBot="1">
      <c r="A23" s="129" t="s">
        <v>38</v>
      </c>
      <c r="B23" s="68" t="s">
        <v>69</v>
      </c>
      <c r="C23" s="35" t="s">
        <v>16</v>
      </c>
      <c r="D23" s="55"/>
      <c r="E23" s="40">
        <f>4+1+0.4</f>
        <v>5.4</v>
      </c>
      <c r="F23" s="37">
        <f aca="true" t="shared" si="0" ref="F23:F28">D23*E23</f>
        <v>0</v>
      </c>
      <c r="G23" s="12"/>
      <c r="H23" s="12"/>
      <c r="I23" s="12"/>
      <c r="J23" s="12"/>
      <c r="K23" s="12"/>
      <c r="L23" s="12"/>
    </row>
    <row r="24" spans="1:12" ht="67.5" customHeight="1" thickBot="1">
      <c r="A24" s="133"/>
      <c r="B24" s="95" t="s">
        <v>92</v>
      </c>
      <c r="C24" s="88" t="s">
        <v>16</v>
      </c>
      <c r="D24" s="84"/>
      <c r="E24" s="87">
        <f>3.4+1.5+0.4</f>
        <v>5.300000000000001</v>
      </c>
      <c r="F24" s="89">
        <f t="shared" si="0"/>
        <v>0</v>
      </c>
      <c r="G24" s="12"/>
      <c r="H24" s="12"/>
      <c r="I24" s="12"/>
      <c r="J24" s="12"/>
      <c r="K24" s="12"/>
      <c r="L24" s="12"/>
    </row>
    <row r="25" spans="1:12" ht="69" customHeight="1" thickBot="1">
      <c r="A25" s="133"/>
      <c r="B25" s="68" t="s">
        <v>91</v>
      </c>
      <c r="C25" s="88" t="s">
        <v>39</v>
      </c>
      <c r="D25" s="84"/>
      <c r="E25" s="87">
        <f>3.8+1.75+0.4</f>
        <v>5.95</v>
      </c>
      <c r="F25" s="89">
        <f t="shared" si="0"/>
        <v>0</v>
      </c>
      <c r="G25" s="12"/>
      <c r="H25" s="12"/>
      <c r="I25" s="12"/>
      <c r="J25" s="12"/>
      <c r="K25" s="12"/>
      <c r="L25" s="12"/>
    </row>
    <row r="26" spans="1:12" ht="69" customHeight="1" thickBot="1">
      <c r="A26" s="133"/>
      <c r="B26" s="95" t="s">
        <v>90</v>
      </c>
      <c r="C26" s="88" t="s">
        <v>16</v>
      </c>
      <c r="D26" s="84"/>
      <c r="E26" s="87">
        <f>3.1+1+0.4</f>
        <v>4.5</v>
      </c>
      <c r="F26" s="89">
        <f t="shared" si="0"/>
        <v>0</v>
      </c>
      <c r="G26" s="90"/>
      <c r="H26" s="12"/>
      <c r="I26" s="12"/>
      <c r="J26" s="12"/>
      <c r="K26" s="12"/>
      <c r="L26" s="12"/>
    </row>
    <row r="27" spans="1:12" ht="75" customHeight="1" thickBot="1">
      <c r="A27" s="133"/>
      <c r="B27" s="95" t="s">
        <v>73</v>
      </c>
      <c r="C27" s="88" t="s">
        <v>39</v>
      </c>
      <c r="D27" s="84"/>
      <c r="E27" s="87">
        <f>3.5+1.75+0.4</f>
        <v>5.65</v>
      </c>
      <c r="F27" s="89">
        <f t="shared" si="0"/>
        <v>0</v>
      </c>
      <c r="G27" s="17"/>
      <c r="H27" s="12"/>
      <c r="I27" s="12"/>
      <c r="J27" s="12"/>
      <c r="K27" s="12"/>
      <c r="L27" s="12"/>
    </row>
    <row r="28" spans="1:12" ht="61.5" customHeight="1" thickBot="1">
      <c r="A28" s="133"/>
      <c r="B28" s="68" t="s">
        <v>118</v>
      </c>
      <c r="C28" s="86">
        <v>240</v>
      </c>
      <c r="D28" s="84"/>
      <c r="E28" s="87">
        <f>4.5+0.4</f>
        <v>4.9</v>
      </c>
      <c r="F28" s="89">
        <f t="shared" si="0"/>
        <v>0</v>
      </c>
      <c r="G28" s="17"/>
      <c r="H28" s="12"/>
      <c r="I28" s="12"/>
      <c r="J28" s="12"/>
      <c r="K28" s="12"/>
      <c r="L28" s="12"/>
    </row>
    <row r="29" spans="1:12" ht="14.25" customHeight="1" thickBot="1">
      <c r="A29" s="76"/>
      <c r="B29" s="67"/>
      <c r="C29" s="31"/>
      <c r="D29" s="57"/>
      <c r="E29" s="31"/>
      <c r="F29" s="31"/>
      <c r="G29" s="18"/>
      <c r="H29" s="12"/>
      <c r="I29" s="12"/>
      <c r="J29" s="12"/>
      <c r="K29" s="12"/>
      <c r="L29" s="12"/>
    </row>
    <row r="30" spans="1:12" ht="24" customHeight="1" thickBot="1">
      <c r="A30" s="140" t="s">
        <v>37</v>
      </c>
      <c r="B30" s="63" t="s">
        <v>12</v>
      </c>
      <c r="C30" s="28">
        <v>45</v>
      </c>
      <c r="D30" s="55"/>
      <c r="E30" s="43">
        <v>0.15</v>
      </c>
      <c r="F30" s="30">
        <f aca="true" t="shared" si="1" ref="F30:F39">D30*E30</f>
        <v>0</v>
      </c>
      <c r="G30" s="12"/>
      <c r="H30" s="12"/>
      <c r="I30" s="12"/>
      <c r="J30" s="12"/>
      <c r="K30" s="12"/>
      <c r="L30" s="12"/>
    </row>
    <row r="31" spans="1:12" ht="26.25" customHeight="1" thickBot="1">
      <c r="A31" s="141"/>
      <c r="B31" s="68" t="s">
        <v>56</v>
      </c>
      <c r="C31" s="44" t="s">
        <v>51</v>
      </c>
      <c r="D31" s="73"/>
      <c r="E31" s="74">
        <v>1.2</v>
      </c>
      <c r="F31" s="75">
        <f t="shared" si="1"/>
        <v>0</v>
      </c>
      <c r="G31" s="12"/>
      <c r="H31" s="12"/>
      <c r="I31" s="12"/>
      <c r="J31" s="12"/>
      <c r="K31" s="12"/>
      <c r="L31" s="12"/>
    </row>
    <row r="32" spans="1:12" ht="44.25" customHeight="1" thickBot="1">
      <c r="A32" s="141"/>
      <c r="B32" s="68" t="s">
        <v>105</v>
      </c>
      <c r="C32" s="44" t="s">
        <v>57</v>
      </c>
      <c r="D32" s="73"/>
      <c r="E32" s="74">
        <v>1.3</v>
      </c>
      <c r="F32" s="75">
        <f t="shared" si="1"/>
        <v>0</v>
      </c>
      <c r="G32" s="12"/>
      <c r="H32" s="12"/>
      <c r="I32" s="12"/>
      <c r="J32" s="12"/>
      <c r="K32" s="12"/>
      <c r="L32" s="12"/>
    </row>
    <row r="33" spans="1:12" ht="30" customHeight="1" thickBot="1">
      <c r="A33" s="141"/>
      <c r="B33" s="68" t="s">
        <v>47</v>
      </c>
      <c r="C33" s="44" t="s">
        <v>51</v>
      </c>
      <c r="D33" s="73"/>
      <c r="E33" s="74">
        <v>1.35</v>
      </c>
      <c r="F33" s="75">
        <f t="shared" si="1"/>
        <v>0</v>
      </c>
      <c r="G33" s="12"/>
      <c r="H33" s="12"/>
      <c r="I33" s="12"/>
      <c r="J33" s="12"/>
      <c r="K33" s="12"/>
      <c r="L33" s="12"/>
    </row>
    <row r="34" spans="1:12" ht="30" customHeight="1" thickBot="1">
      <c r="A34" s="141"/>
      <c r="B34" s="68" t="s">
        <v>34</v>
      </c>
      <c r="C34" s="44" t="s">
        <v>51</v>
      </c>
      <c r="D34" s="73"/>
      <c r="E34" s="74">
        <v>1.35</v>
      </c>
      <c r="F34" s="75">
        <f t="shared" si="1"/>
        <v>0</v>
      </c>
      <c r="G34" s="12"/>
      <c r="H34" s="12"/>
      <c r="I34" s="12"/>
      <c r="J34" s="12"/>
      <c r="K34" s="12"/>
      <c r="L34" s="12"/>
    </row>
    <row r="35" spans="1:12" ht="30" customHeight="1" thickBot="1">
      <c r="A35" s="141"/>
      <c r="B35" s="68" t="s">
        <v>53</v>
      </c>
      <c r="C35" s="44" t="s">
        <v>54</v>
      </c>
      <c r="D35" s="73"/>
      <c r="E35" s="74">
        <v>2</v>
      </c>
      <c r="F35" s="75">
        <f t="shared" si="1"/>
        <v>0</v>
      </c>
      <c r="G35" s="12"/>
      <c r="H35" s="12"/>
      <c r="I35" s="12"/>
      <c r="J35" s="12"/>
      <c r="K35" s="12"/>
      <c r="L35" s="12"/>
    </row>
    <row r="36" spans="1:12" ht="30" customHeight="1" thickBot="1">
      <c r="A36" s="141"/>
      <c r="B36" s="68" t="s">
        <v>106</v>
      </c>
      <c r="C36" s="44" t="s">
        <v>51</v>
      </c>
      <c r="D36" s="73"/>
      <c r="E36" s="74">
        <v>1.35</v>
      </c>
      <c r="F36" s="75">
        <f t="shared" si="1"/>
        <v>0</v>
      </c>
      <c r="G36" s="12"/>
      <c r="H36" s="12"/>
      <c r="I36" s="12"/>
      <c r="J36" s="12"/>
      <c r="K36" s="12"/>
      <c r="L36" s="12"/>
    </row>
    <row r="37" spans="1:12" ht="30" customHeight="1" thickBot="1">
      <c r="A37" s="141"/>
      <c r="B37" s="68" t="s">
        <v>52</v>
      </c>
      <c r="C37" s="44" t="s">
        <v>51</v>
      </c>
      <c r="D37" s="73"/>
      <c r="E37" s="74">
        <v>0.9</v>
      </c>
      <c r="F37" s="75">
        <f t="shared" si="1"/>
        <v>0</v>
      </c>
      <c r="G37" s="12"/>
      <c r="H37" s="12"/>
      <c r="I37" s="12"/>
      <c r="J37" s="12"/>
      <c r="K37" s="12"/>
      <c r="L37" s="12"/>
    </row>
    <row r="38" spans="1:12" ht="30" customHeight="1" thickBot="1">
      <c r="A38" s="141"/>
      <c r="B38" s="68" t="s">
        <v>120</v>
      </c>
      <c r="C38" s="44" t="s">
        <v>51</v>
      </c>
      <c r="D38" s="73"/>
      <c r="E38" s="92">
        <v>1.45</v>
      </c>
      <c r="F38" s="75">
        <f t="shared" si="1"/>
        <v>0</v>
      </c>
      <c r="G38" s="12"/>
      <c r="H38" s="12"/>
      <c r="I38" s="12"/>
      <c r="J38" s="12"/>
      <c r="K38" s="12"/>
      <c r="L38" s="12"/>
    </row>
    <row r="39" spans="1:12" ht="30" customHeight="1" thickBot="1">
      <c r="A39" s="141"/>
      <c r="B39" s="68" t="s">
        <v>121</v>
      </c>
      <c r="C39" s="44" t="s">
        <v>51</v>
      </c>
      <c r="D39" s="73"/>
      <c r="E39" s="92">
        <v>0.9</v>
      </c>
      <c r="F39" s="75">
        <f t="shared" si="1"/>
        <v>0</v>
      </c>
      <c r="G39" s="12"/>
      <c r="H39" s="12"/>
      <c r="I39" s="12"/>
      <c r="J39" s="12"/>
      <c r="K39" s="12"/>
      <c r="L39" s="12"/>
    </row>
    <row r="40" spans="1:12" ht="19.5" customHeight="1" thickBot="1">
      <c r="A40" s="130" t="s">
        <v>40</v>
      </c>
      <c r="B40" s="72"/>
      <c r="C40" s="71"/>
      <c r="D40" s="64"/>
      <c r="E40" s="65"/>
      <c r="F40" s="66"/>
      <c r="G40" s="12"/>
      <c r="H40" s="12"/>
      <c r="I40" s="12"/>
      <c r="J40" s="12"/>
      <c r="K40" s="12"/>
      <c r="L40" s="12"/>
    </row>
    <row r="41" spans="1:12" ht="37.5" customHeight="1" thickBot="1">
      <c r="A41" s="131"/>
      <c r="B41" s="46" t="s">
        <v>41</v>
      </c>
      <c r="C41" s="44" t="s">
        <v>42</v>
      </c>
      <c r="D41" s="55"/>
      <c r="E41" s="43">
        <v>0.6</v>
      </c>
      <c r="F41" s="30">
        <f>D41*E41</f>
        <v>0</v>
      </c>
      <c r="G41" s="12"/>
      <c r="H41" s="12"/>
      <c r="I41" s="12"/>
      <c r="J41" s="12"/>
      <c r="K41" s="12"/>
      <c r="L41" s="12"/>
    </row>
    <row r="42" spans="1:12" ht="44.25" customHeight="1" thickBot="1">
      <c r="A42" s="131"/>
      <c r="B42" s="46" t="s">
        <v>43</v>
      </c>
      <c r="C42" s="44" t="s">
        <v>42</v>
      </c>
      <c r="D42" s="55"/>
      <c r="E42" s="43">
        <v>0.6</v>
      </c>
      <c r="F42" s="30">
        <f>D42*E42</f>
        <v>0</v>
      </c>
      <c r="G42" s="12"/>
      <c r="H42" s="12"/>
      <c r="I42" s="12"/>
      <c r="J42" s="12"/>
      <c r="K42" s="12"/>
      <c r="L42" s="12"/>
    </row>
    <row r="43" spans="1:12" ht="33.75" customHeight="1" thickBot="1">
      <c r="A43" s="131"/>
      <c r="B43" s="46" t="s">
        <v>44</v>
      </c>
      <c r="C43" s="44" t="s">
        <v>42</v>
      </c>
      <c r="D43" s="55"/>
      <c r="E43" s="43">
        <v>0.6</v>
      </c>
      <c r="F43" s="30">
        <f>D43*E43</f>
        <v>0</v>
      </c>
      <c r="G43" s="12"/>
      <c r="H43" s="12"/>
      <c r="I43" s="12"/>
      <c r="J43" s="12"/>
      <c r="K43" s="12"/>
      <c r="L43" s="12"/>
    </row>
    <row r="44" spans="1:12" ht="18.75" customHeight="1" thickBot="1">
      <c r="A44" s="132"/>
      <c r="B44" s="70"/>
      <c r="C44" s="71"/>
      <c r="D44" s="64"/>
      <c r="E44" s="65"/>
      <c r="F44" s="66"/>
      <c r="G44" s="12"/>
      <c r="H44" s="12"/>
      <c r="I44" s="12"/>
      <c r="J44" s="12"/>
      <c r="K44" s="12"/>
      <c r="L44" s="12"/>
    </row>
    <row r="45" spans="1:12" ht="72.75" customHeight="1" thickBot="1">
      <c r="A45" s="62"/>
      <c r="B45" s="39" t="s">
        <v>22</v>
      </c>
      <c r="C45" s="45" t="s">
        <v>14</v>
      </c>
      <c r="D45" s="58"/>
      <c r="E45" s="43">
        <v>4.2</v>
      </c>
      <c r="F45" s="30">
        <f aca="true" t="shared" si="2" ref="F45:F51">D45*E45</f>
        <v>0</v>
      </c>
      <c r="G45" s="12"/>
      <c r="H45" s="12"/>
      <c r="I45" s="12"/>
      <c r="J45" s="12"/>
      <c r="K45" s="12"/>
      <c r="L45" s="12"/>
    </row>
    <row r="46" spans="1:12" ht="66.75" customHeight="1" thickBot="1">
      <c r="A46" s="53"/>
      <c r="B46" s="39" t="s">
        <v>23</v>
      </c>
      <c r="C46" s="45" t="s">
        <v>14</v>
      </c>
      <c r="D46" s="58"/>
      <c r="E46" s="43">
        <v>3.2</v>
      </c>
      <c r="F46" s="30">
        <f t="shared" si="2"/>
        <v>0</v>
      </c>
      <c r="G46" s="12"/>
      <c r="H46" s="12"/>
      <c r="I46" s="12"/>
      <c r="J46" s="12"/>
      <c r="K46" s="12"/>
      <c r="L46" s="12"/>
    </row>
    <row r="47" spans="1:12" ht="66.75" customHeight="1" thickBot="1">
      <c r="A47" s="53"/>
      <c r="B47" s="39" t="s">
        <v>24</v>
      </c>
      <c r="C47" s="54">
        <v>0.2</v>
      </c>
      <c r="D47" s="58"/>
      <c r="E47" s="43">
        <v>1.3</v>
      </c>
      <c r="F47" s="30">
        <f t="shared" si="2"/>
        <v>0</v>
      </c>
      <c r="G47" s="12"/>
      <c r="H47" s="12"/>
      <c r="I47" s="12"/>
      <c r="J47" s="12"/>
      <c r="K47" s="12"/>
      <c r="L47" s="12"/>
    </row>
    <row r="48" spans="1:12" ht="73.5" customHeight="1" thickBot="1">
      <c r="A48" s="53"/>
      <c r="B48" s="39" t="s">
        <v>25</v>
      </c>
      <c r="C48" s="45" t="s">
        <v>26</v>
      </c>
      <c r="D48" s="58"/>
      <c r="E48" s="43">
        <v>1.5</v>
      </c>
      <c r="F48" s="30">
        <f t="shared" si="2"/>
        <v>0</v>
      </c>
      <c r="G48" s="12"/>
      <c r="H48" s="12"/>
      <c r="I48" s="12"/>
      <c r="J48" s="12"/>
      <c r="K48" s="12"/>
      <c r="L48" s="12"/>
    </row>
    <row r="49" spans="1:12" ht="94.5" customHeight="1" thickBot="1">
      <c r="A49" s="125"/>
      <c r="B49" s="39" t="s">
        <v>27</v>
      </c>
      <c r="C49" s="45" t="s">
        <v>28</v>
      </c>
      <c r="D49" s="58"/>
      <c r="E49" s="43">
        <v>1.8</v>
      </c>
      <c r="F49" s="30">
        <f t="shared" si="2"/>
        <v>0</v>
      </c>
      <c r="G49" s="12"/>
      <c r="H49" s="12"/>
      <c r="I49" s="12"/>
      <c r="J49" s="12"/>
      <c r="K49" s="12"/>
      <c r="L49" s="12"/>
    </row>
    <row r="50" spans="1:12" ht="53.25" customHeight="1" thickBot="1">
      <c r="A50" s="125"/>
      <c r="B50" s="46" t="s">
        <v>13</v>
      </c>
      <c r="C50" s="47"/>
      <c r="D50" s="48"/>
      <c r="E50" s="40">
        <v>0.2</v>
      </c>
      <c r="F50" s="30">
        <f t="shared" si="2"/>
        <v>0</v>
      </c>
      <c r="G50" s="12"/>
      <c r="H50" s="12"/>
      <c r="I50" s="12"/>
      <c r="J50" s="12"/>
      <c r="K50" s="12"/>
      <c r="L50" s="12"/>
    </row>
    <row r="51" spans="1:12" ht="24.75" customHeight="1" thickBot="1">
      <c r="A51" s="126"/>
      <c r="B51" s="46" t="s">
        <v>20</v>
      </c>
      <c r="C51" s="47"/>
      <c r="D51" s="48">
        <v>1</v>
      </c>
      <c r="E51" s="40">
        <v>7</v>
      </c>
      <c r="F51" s="40">
        <f t="shared" si="2"/>
        <v>7</v>
      </c>
      <c r="G51" s="12"/>
      <c r="H51" s="12"/>
      <c r="I51" s="12"/>
      <c r="J51" s="12"/>
      <c r="K51" s="12"/>
      <c r="L51" s="12"/>
    </row>
    <row r="52" spans="1:12" ht="15.75" thickBot="1">
      <c r="A52" s="49" t="s">
        <v>3</v>
      </c>
      <c r="B52" s="50"/>
      <c r="C52" s="50"/>
      <c r="D52" s="51"/>
      <c r="E52" s="51"/>
      <c r="F52" s="52">
        <f>SUM(F14:F51)</f>
        <v>7</v>
      </c>
      <c r="G52" s="19"/>
      <c r="H52" s="12"/>
      <c r="I52" s="12"/>
      <c r="J52" s="12"/>
      <c r="K52" s="12"/>
      <c r="L52" s="12"/>
    </row>
    <row r="53" spans="1:12" ht="75.75" customHeight="1">
      <c r="A53" s="127" t="s">
        <v>102</v>
      </c>
      <c r="B53" s="128"/>
      <c r="C53" s="128"/>
      <c r="D53" s="128"/>
      <c r="E53" s="128"/>
      <c r="F53" s="128"/>
      <c r="G53" s="12"/>
      <c r="H53" s="12"/>
      <c r="I53" s="12"/>
      <c r="J53" s="12"/>
      <c r="K53" s="12"/>
      <c r="L53" s="12"/>
    </row>
    <row r="54" spans="1:12" ht="15">
      <c r="A54" s="20"/>
      <c r="B54" s="21"/>
      <c r="C54" s="21"/>
      <c r="D54" s="22"/>
      <c r="E54" s="22"/>
      <c r="F54" s="22"/>
      <c r="G54" s="22"/>
      <c r="H54" s="12"/>
      <c r="I54" s="12"/>
      <c r="J54" s="12"/>
      <c r="K54" s="12"/>
      <c r="L54" s="12"/>
    </row>
  </sheetData>
  <sheetProtection/>
  <mergeCells count="24">
    <mergeCell ref="C7:F7"/>
    <mergeCell ref="A8:B8"/>
    <mergeCell ref="C8:F8"/>
    <mergeCell ref="A19:A22"/>
    <mergeCell ref="A7:B7"/>
    <mergeCell ref="A14:A18"/>
    <mergeCell ref="A53:F53"/>
    <mergeCell ref="A9:B9"/>
    <mergeCell ref="C9:F9"/>
    <mergeCell ref="A10:B10"/>
    <mergeCell ref="C10:F10"/>
    <mergeCell ref="A23:A28"/>
    <mergeCell ref="A12:A13"/>
    <mergeCell ref="A49:A51"/>
    <mergeCell ref="A30:A39"/>
    <mergeCell ref="A40:A44"/>
    <mergeCell ref="A6:B6"/>
    <mergeCell ref="C5:F5"/>
    <mergeCell ref="C6:F6"/>
    <mergeCell ref="A5:B5"/>
    <mergeCell ref="A1:F1"/>
    <mergeCell ref="A2:F2"/>
    <mergeCell ref="A3:F3"/>
    <mergeCell ref="D4:F4"/>
  </mergeCells>
  <printOptions/>
  <pageMargins left="0.7086614173228347" right="0.7086614173228347" top="0.2755905511811024" bottom="0.2755905511811024" header="0.31496062992125984" footer="0.31496062992125984"/>
  <pageSetup horizontalDpi="600" verticalDpi="6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B37" sqref="B37"/>
    </sheetView>
  </sheetViews>
  <sheetFormatPr defaultColWidth="9.00390625" defaultRowHeight="12.75"/>
  <cols>
    <col min="1" max="1" width="23.125" style="23" customWidth="1"/>
    <col min="2" max="2" width="56.125" style="9" customWidth="1"/>
    <col min="3" max="3" width="12.875" style="9" customWidth="1"/>
    <col min="4" max="4" width="11.375" style="9" customWidth="1"/>
    <col min="5" max="5" width="9.625" style="9" customWidth="1"/>
    <col min="6" max="6" width="17.75390625" style="9" customWidth="1"/>
    <col min="7" max="7" width="13.00390625" style="9" customWidth="1"/>
    <col min="8" max="16384" width="9.125" style="9" customWidth="1"/>
  </cols>
  <sheetData>
    <row r="1" spans="1:12" s="4" customFormat="1" ht="36.75" customHeight="1">
      <c r="A1" s="109" t="s">
        <v>30</v>
      </c>
      <c r="B1" s="109"/>
      <c r="C1" s="109"/>
      <c r="D1" s="109"/>
      <c r="E1" s="109"/>
      <c r="F1" s="109"/>
      <c r="G1" s="1"/>
      <c r="H1" s="2"/>
      <c r="I1" s="3"/>
      <c r="J1" s="3"/>
      <c r="K1" s="3"/>
      <c r="L1" s="3"/>
    </row>
    <row r="2" spans="1:12" s="4" customFormat="1" ht="20.25" customHeight="1">
      <c r="A2" s="109" t="s">
        <v>122</v>
      </c>
      <c r="B2" s="109"/>
      <c r="C2" s="109"/>
      <c r="D2" s="109"/>
      <c r="E2" s="109"/>
      <c r="F2" s="109"/>
      <c r="G2" s="1"/>
      <c r="H2" s="2"/>
      <c r="I2" s="3"/>
      <c r="J2" s="3"/>
      <c r="K2" s="3"/>
      <c r="L2" s="3"/>
    </row>
    <row r="3" spans="1:12" ht="41.25" customHeight="1">
      <c r="A3" s="110" t="s">
        <v>19</v>
      </c>
      <c r="B3" s="110"/>
      <c r="C3" s="110"/>
      <c r="D3" s="110"/>
      <c r="E3" s="110"/>
      <c r="F3" s="110"/>
      <c r="G3" s="5"/>
      <c r="H3" s="6"/>
      <c r="I3" s="6"/>
      <c r="J3" s="7"/>
      <c r="K3" s="8"/>
      <c r="L3" s="8"/>
    </row>
    <row r="4" spans="1:12" ht="6.75" customHeight="1" thickBot="1">
      <c r="A4" s="10"/>
      <c r="B4" s="11"/>
      <c r="C4" s="11"/>
      <c r="D4" s="111"/>
      <c r="E4" s="111"/>
      <c r="F4" s="111"/>
      <c r="G4" s="12"/>
      <c r="H4" s="12"/>
      <c r="I4" s="12"/>
      <c r="J4" s="12"/>
      <c r="K4" s="12"/>
      <c r="L4" s="12"/>
    </row>
    <row r="5" spans="1:12" ht="14.25">
      <c r="A5" s="112" t="s">
        <v>4</v>
      </c>
      <c r="B5" s="113"/>
      <c r="C5" s="114"/>
      <c r="D5" s="115"/>
      <c r="E5" s="115"/>
      <c r="F5" s="116"/>
      <c r="G5" s="13"/>
      <c r="H5" s="12"/>
      <c r="I5" s="12"/>
      <c r="J5" s="12"/>
      <c r="K5" s="12"/>
      <c r="L5" s="12"/>
    </row>
    <row r="6" spans="1:12" ht="14.25">
      <c r="A6" s="104" t="s">
        <v>5</v>
      </c>
      <c r="B6" s="105"/>
      <c r="C6" s="106"/>
      <c r="D6" s="107"/>
      <c r="E6" s="107"/>
      <c r="F6" s="108"/>
      <c r="G6" s="13"/>
      <c r="H6" s="12"/>
      <c r="I6" s="12"/>
      <c r="J6" s="12"/>
      <c r="K6" s="12"/>
      <c r="L6" s="12"/>
    </row>
    <row r="7" spans="1:12" ht="14.25">
      <c r="A7" s="104" t="s">
        <v>6</v>
      </c>
      <c r="B7" s="105"/>
      <c r="C7" s="106"/>
      <c r="D7" s="107"/>
      <c r="E7" s="107"/>
      <c r="F7" s="108"/>
      <c r="G7" s="13"/>
      <c r="H7" s="12"/>
      <c r="I7" s="12"/>
      <c r="J7" s="12"/>
      <c r="K7" s="12"/>
      <c r="L7" s="12"/>
    </row>
    <row r="8" spans="1:12" ht="15">
      <c r="A8" s="104" t="s">
        <v>7</v>
      </c>
      <c r="B8" s="105"/>
      <c r="C8" s="135"/>
      <c r="D8" s="107"/>
      <c r="E8" s="107"/>
      <c r="F8" s="108"/>
      <c r="G8" s="14"/>
      <c r="H8" s="12"/>
      <c r="I8" s="12"/>
      <c r="J8" s="12"/>
      <c r="K8" s="12"/>
      <c r="L8" s="12"/>
    </row>
    <row r="9" spans="1:12" ht="14.25">
      <c r="A9" s="104" t="s">
        <v>8</v>
      </c>
      <c r="B9" s="105"/>
      <c r="C9" s="106"/>
      <c r="D9" s="107"/>
      <c r="E9" s="107"/>
      <c r="F9" s="108"/>
      <c r="G9" s="13"/>
      <c r="H9" s="12"/>
      <c r="I9" s="12"/>
      <c r="J9" s="12"/>
      <c r="K9" s="12"/>
      <c r="L9" s="12"/>
    </row>
    <row r="10" spans="1:12" ht="15" thickBot="1">
      <c r="A10" s="117" t="s">
        <v>9</v>
      </c>
      <c r="B10" s="118"/>
      <c r="C10" s="119"/>
      <c r="D10" s="120"/>
      <c r="E10" s="120"/>
      <c r="F10" s="121"/>
      <c r="G10" s="15"/>
      <c r="H10" s="12"/>
      <c r="I10" s="12"/>
      <c r="J10" s="12"/>
      <c r="K10" s="12"/>
      <c r="L10" s="12"/>
    </row>
    <row r="11" spans="1:12" ht="15" thickBot="1">
      <c r="A11" s="10" t="s">
        <v>10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38.25" customHeight="1" thickBot="1">
      <c r="A12" s="122"/>
      <c r="B12" s="24" t="s">
        <v>11</v>
      </c>
      <c r="C12" s="24"/>
      <c r="D12" s="25" t="s">
        <v>0</v>
      </c>
      <c r="E12" s="25" t="s">
        <v>1</v>
      </c>
      <c r="F12" s="25" t="s">
        <v>2</v>
      </c>
      <c r="G12" s="12"/>
      <c r="H12" s="12"/>
      <c r="I12" s="12"/>
      <c r="J12" s="12"/>
      <c r="K12" s="12"/>
      <c r="L12" s="12"/>
    </row>
    <row r="13" spans="1:12" ht="15" thickBot="1">
      <c r="A13" s="123"/>
      <c r="B13" s="26"/>
      <c r="C13" s="26"/>
      <c r="D13" s="27"/>
      <c r="E13" s="27"/>
      <c r="F13" s="27"/>
      <c r="G13" s="12"/>
      <c r="H13" s="12"/>
      <c r="I13" s="12"/>
      <c r="J13" s="12"/>
      <c r="K13" s="12"/>
      <c r="L13" s="12"/>
    </row>
    <row r="14" spans="1:12" ht="65.25" customHeight="1" thickBot="1">
      <c r="A14" s="124"/>
      <c r="B14" s="97" t="s">
        <v>124</v>
      </c>
      <c r="C14" s="28" t="s">
        <v>15</v>
      </c>
      <c r="D14" s="55"/>
      <c r="E14" s="29">
        <f>0.35+2.3</f>
        <v>2.65</v>
      </c>
      <c r="F14" s="30">
        <f>D14*E14</f>
        <v>0</v>
      </c>
      <c r="G14" s="12"/>
      <c r="H14" s="12"/>
      <c r="I14" s="12"/>
      <c r="J14" s="12"/>
      <c r="K14" s="12"/>
      <c r="L14" s="12"/>
    </row>
    <row r="15" spans="1:12" ht="65.25" customHeight="1" thickBot="1">
      <c r="A15" s="124"/>
      <c r="B15" s="95" t="s">
        <v>67</v>
      </c>
      <c r="C15" s="28" t="s">
        <v>15</v>
      </c>
      <c r="D15" s="55"/>
      <c r="E15" s="29">
        <f>0.35+1.75</f>
        <v>2.1</v>
      </c>
      <c r="F15" s="30">
        <f>D15*E15</f>
        <v>0</v>
      </c>
      <c r="G15" s="12"/>
      <c r="H15" s="12"/>
      <c r="I15" s="12"/>
      <c r="J15" s="12"/>
      <c r="K15" s="12"/>
      <c r="L15" s="12"/>
    </row>
    <row r="16" spans="1:12" ht="57" customHeight="1" thickBot="1">
      <c r="A16" s="124"/>
      <c r="B16" s="95" t="s">
        <v>66</v>
      </c>
      <c r="C16" s="28" t="s">
        <v>15</v>
      </c>
      <c r="D16" s="55"/>
      <c r="E16" s="29">
        <f>0.35+1.95</f>
        <v>2.3</v>
      </c>
      <c r="F16" s="30">
        <f>D16*E16</f>
        <v>0</v>
      </c>
      <c r="G16" s="12"/>
      <c r="H16" s="12"/>
      <c r="I16" s="12"/>
      <c r="J16" s="12"/>
      <c r="K16" s="12"/>
      <c r="L16" s="12"/>
    </row>
    <row r="17" spans="1:12" ht="75.75" customHeight="1" thickBot="1">
      <c r="A17" s="124"/>
      <c r="B17" s="94" t="s">
        <v>125</v>
      </c>
      <c r="C17" s="28" t="s">
        <v>15</v>
      </c>
      <c r="D17" s="55"/>
      <c r="E17" s="29">
        <f>0.35+1.45</f>
        <v>1.7999999999999998</v>
      </c>
      <c r="F17" s="30">
        <f>D17*E17</f>
        <v>0</v>
      </c>
      <c r="G17" s="12"/>
      <c r="H17" s="12" t="s">
        <v>36</v>
      </c>
      <c r="I17" s="12"/>
      <c r="J17" s="12"/>
      <c r="K17" s="12"/>
      <c r="L17" s="12"/>
    </row>
    <row r="18" spans="1:12" ht="60.75" customHeight="1" thickBot="1">
      <c r="A18" s="124"/>
      <c r="B18" s="95" t="s">
        <v>71</v>
      </c>
      <c r="C18" s="28" t="s">
        <v>15</v>
      </c>
      <c r="D18" s="55"/>
      <c r="E18" s="29">
        <f>0.35+1.45</f>
        <v>1.7999999999999998</v>
      </c>
      <c r="F18" s="30">
        <f>D18*E18</f>
        <v>0</v>
      </c>
      <c r="G18" s="12"/>
      <c r="H18" s="12"/>
      <c r="I18" s="12"/>
      <c r="J18" s="12"/>
      <c r="K18" s="12"/>
      <c r="L18" s="12"/>
    </row>
    <row r="19" spans="1:12" ht="14.25" customHeight="1" thickBot="1">
      <c r="A19" s="124" t="s">
        <v>18</v>
      </c>
      <c r="B19" s="31"/>
      <c r="C19" s="32"/>
      <c r="D19" s="56"/>
      <c r="E19" s="33"/>
      <c r="F19" s="34"/>
      <c r="G19" s="16"/>
      <c r="H19" s="12"/>
      <c r="I19" s="12"/>
      <c r="J19" s="12"/>
      <c r="K19" s="12"/>
      <c r="L19" s="12"/>
    </row>
    <row r="20" spans="1:12" ht="57.75" customHeight="1" thickBot="1">
      <c r="A20" s="124"/>
      <c r="B20" s="68" t="s">
        <v>62</v>
      </c>
      <c r="C20" s="35" t="s">
        <v>32</v>
      </c>
      <c r="D20" s="55"/>
      <c r="E20" s="36">
        <f>0.6+2.3</f>
        <v>2.9</v>
      </c>
      <c r="F20" s="37">
        <f>D20*E20</f>
        <v>0</v>
      </c>
      <c r="G20" s="12"/>
      <c r="I20" s="16"/>
      <c r="J20" s="12"/>
      <c r="K20" s="12"/>
      <c r="L20" s="12"/>
    </row>
    <row r="21" spans="1:12" ht="56.25" customHeight="1" thickBot="1">
      <c r="A21" s="124"/>
      <c r="B21" s="68" t="s">
        <v>50</v>
      </c>
      <c r="C21" s="35" t="s">
        <v>32</v>
      </c>
      <c r="D21" s="55"/>
      <c r="E21" s="36">
        <f>0.6+1.85</f>
        <v>2.45</v>
      </c>
      <c r="F21" s="37">
        <f>D21*E21</f>
        <v>0</v>
      </c>
      <c r="G21" s="12"/>
      <c r="I21" s="16"/>
      <c r="J21" s="12"/>
      <c r="K21" s="12"/>
      <c r="L21" s="12"/>
    </row>
    <row r="22" spans="1:12" ht="15.75" customHeight="1" thickBot="1">
      <c r="A22" s="129"/>
      <c r="B22" s="38"/>
      <c r="C22" s="38"/>
      <c r="D22" s="57"/>
      <c r="E22" s="38"/>
      <c r="F22" s="38"/>
      <c r="G22" s="16"/>
      <c r="H22" s="12"/>
      <c r="I22" s="16"/>
      <c r="J22" s="12"/>
      <c r="K22" s="12"/>
      <c r="L22" s="12"/>
    </row>
    <row r="23" spans="1:12" ht="75.75" customHeight="1" thickBot="1">
      <c r="A23" s="140" t="s">
        <v>38</v>
      </c>
      <c r="B23" s="68" t="s">
        <v>93</v>
      </c>
      <c r="C23" s="35" t="s">
        <v>16</v>
      </c>
      <c r="D23" s="55"/>
      <c r="E23" s="40">
        <f>0.4+4.6</f>
        <v>5</v>
      </c>
      <c r="F23" s="37">
        <f aca="true" t="shared" si="0" ref="F23:F28">D23*E23</f>
        <v>0</v>
      </c>
      <c r="G23" s="12"/>
      <c r="H23" s="12"/>
      <c r="I23" s="12" t="s">
        <v>31</v>
      </c>
      <c r="J23" s="12"/>
      <c r="K23" s="12"/>
      <c r="L23" s="12"/>
    </row>
    <row r="24" spans="1:12" ht="73.5" customHeight="1" thickBot="1">
      <c r="A24" s="141"/>
      <c r="B24" s="68" t="s">
        <v>94</v>
      </c>
      <c r="C24" s="35" t="s">
        <v>16</v>
      </c>
      <c r="D24" s="55"/>
      <c r="E24" s="40">
        <f>3.6+1+0.4</f>
        <v>5</v>
      </c>
      <c r="F24" s="37">
        <f t="shared" si="0"/>
        <v>0</v>
      </c>
      <c r="G24" s="12"/>
      <c r="H24" s="12"/>
      <c r="I24" s="12"/>
      <c r="J24" s="12"/>
      <c r="K24" s="12"/>
      <c r="L24" s="12"/>
    </row>
    <row r="25" spans="1:12" ht="69.75" customHeight="1" thickBot="1">
      <c r="A25" s="141"/>
      <c r="B25" s="95" t="s">
        <v>84</v>
      </c>
      <c r="C25" s="41" t="s">
        <v>16</v>
      </c>
      <c r="D25" s="55"/>
      <c r="E25" s="40">
        <f>4.4+0.4</f>
        <v>4.800000000000001</v>
      </c>
      <c r="F25" s="37">
        <f t="shared" si="0"/>
        <v>0</v>
      </c>
      <c r="G25" s="12"/>
      <c r="H25" s="12"/>
      <c r="I25" s="12"/>
      <c r="J25" s="12"/>
      <c r="K25" s="12"/>
      <c r="L25" s="12"/>
    </row>
    <row r="26" spans="1:12" ht="63.75" customHeight="1" thickBot="1">
      <c r="A26" s="141"/>
      <c r="B26" s="68" t="s">
        <v>95</v>
      </c>
      <c r="C26" s="41" t="s">
        <v>16</v>
      </c>
      <c r="D26" s="55"/>
      <c r="E26" s="40">
        <f>0.4+4.1</f>
        <v>4.5</v>
      </c>
      <c r="F26" s="37">
        <f t="shared" si="0"/>
        <v>0</v>
      </c>
      <c r="G26" s="17"/>
      <c r="H26" s="12"/>
      <c r="I26" s="12"/>
      <c r="J26" s="12"/>
      <c r="K26" s="12"/>
      <c r="L26" s="12"/>
    </row>
    <row r="27" spans="1:12" ht="66.75" customHeight="1" thickBot="1">
      <c r="A27" s="141"/>
      <c r="B27" s="68" t="s">
        <v>96</v>
      </c>
      <c r="C27" s="41" t="s">
        <v>16</v>
      </c>
      <c r="D27" s="55"/>
      <c r="E27" s="40">
        <f>0.4+4.2</f>
        <v>4.6000000000000005</v>
      </c>
      <c r="F27" s="37">
        <f t="shared" si="0"/>
        <v>0</v>
      </c>
      <c r="G27" s="91"/>
      <c r="H27" s="12"/>
      <c r="I27" s="12"/>
      <c r="J27" s="12"/>
      <c r="K27" s="12"/>
      <c r="L27" s="12"/>
    </row>
    <row r="28" spans="1:12" ht="66.75" customHeight="1" thickBot="1">
      <c r="A28" s="142"/>
      <c r="B28" s="68" t="s">
        <v>77</v>
      </c>
      <c r="C28" s="41">
        <v>280</v>
      </c>
      <c r="D28" s="55"/>
      <c r="E28" s="40">
        <f>0.4+4.5</f>
        <v>4.9</v>
      </c>
      <c r="F28" s="37">
        <f t="shared" si="0"/>
        <v>0</v>
      </c>
      <c r="G28" s="17"/>
      <c r="H28" s="12"/>
      <c r="I28" s="12"/>
      <c r="J28" s="12"/>
      <c r="K28" s="12"/>
      <c r="L28" s="12"/>
    </row>
    <row r="29" spans="1:12" ht="21.75" customHeight="1" thickBot="1">
      <c r="A29" s="77"/>
      <c r="B29" s="67"/>
      <c r="C29" s="31"/>
      <c r="D29" s="57"/>
      <c r="E29" s="31"/>
      <c r="F29" s="31"/>
      <c r="G29" s="18"/>
      <c r="H29" s="12"/>
      <c r="I29" s="12"/>
      <c r="J29" s="12"/>
      <c r="K29" s="12"/>
      <c r="L29" s="12"/>
    </row>
    <row r="30" spans="1:12" ht="24" customHeight="1" thickBot="1">
      <c r="A30" s="140" t="s">
        <v>37</v>
      </c>
      <c r="B30" s="68" t="s">
        <v>12</v>
      </c>
      <c r="C30" s="28">
        <v>45</v>
      </c>
      <c r="D30" s="55"/>
      <c r="E30" s="43">
        <v>0.15</v>
      </c>
      <c r="F30" s="30">
        <f>D30*E30</f>
        <v>0</v>
      </c>
      <c r="G30" s="12"/>
      <c r="H30" s="12"/>
      <c r="I30" s="12"/>
      <c r="J30" s="12"/>
      <c r="K30" s="12"/>
      <c r="L30" s="12"/>
    </row>
    <row r="31" spans="1:12" ht="24" customHeight="1" thickBot="1">
      <c r="A31" s="141"/>
      <c r="B31" s="68" t="s">
        <v>56</v>
      </c>
      <c r="C31" s="100" t="s">
        <v>51</v>
      </c>
      <c r="D31" s="101"/>
      <c r="E31" s="102">
        <v>1.2</v>
      </c>
      <c r="F31" s="103">
        <f aca="true" t="shared" si="1" ref="F31:F39">D31*E31</f>
        <v>0</v>
      </c>
      <c r="G31" s="12"/>
      <c r="H31" s="12"/>
      <c r="I31" s="12"/>
      <c r="J31" s="12"/>
      <c r="K31" s="12"/>
      <c r="L31" s="12"/>
    </row>
    <row r="32" spans="1:12" ht="37.5" customHeight="1" thickBot="1">
      <c r="A32" s="141"/>
      <c r="B32" s="68" t="s">
        <v>105</v>
      </c>
      <c r="C32" s="100" t="s">
        <v>57</v>
      </c>
      <c r="D32" s="55"/>
      <c r="E32" s="43">
        <v>1.3</v>
      </c>
      <c r="F32" s="30">
        <f t="shared" si="1"/>
        <v>0</v>
      </c>
      <c r="G32" s="12"/>
      <c r="H32" s="12"/>
      <c r="I32" s="12"/>
      <c r="J32" s="12"/>
      <c r="K32" s="12"/>
      <c r="L32" s="12"/>
    </row>
    <row r="33" spans="1:12" ht="24" customHeight="1" thickBot="1">
      <c r="A33" s="141"/>
      <c r="B33" s="68" t="s">
        <v>47</v>
      </c>
      <c r="C33" s="100" t="s">
        <v>51</v>
      </c>
      <c r="D33" s="55"/>
      <c r="E33" s="43">
        <v>1.35</v>
      </c>
      <c r="F33" s="30">
        <f t="shared" si="1"/>
        <v>0</v>
      </c>
      <c r="G33" s="12"/>
      <c r="H33" s="12"/>
      <c r="I33" s="12"/>
      <c r="J33" s="12"/>
      <c r="K33" s="12"/>
      <c r="L33" s="12"/>
    </row>
    <row r="34" spans="1:12" ht="24" customHeight="1" thickBot="1">
      <c r="A34" s="141"/>
      <c r="B34" s="68" t="s">
        <v>34</v>
      </c>
      <c r="C34" s="100" t="s">
        <v>51</v>
      </c>
      <c r="D34" s="55"/>
      <c r="E34" s="43">
        <v>1.35</v>
      </c>
      <c r="F34" s="30">
        <f t="shared" si="1"/>
        <v>0</v>
      </c>
      <c r="G34" s="12"/>
      <c r="H34" s="12"/>
      <c r="I34" s="12"/>
      <c r="J34" s="12"/>
      <c r="K34" s="12"/>
      <c r="L34" s="12"/>
    </row>
    <row r="35" spans="1:12" ht="24" customHeight="1" thickBot="1">
      <c r="A35" s="141"/>
      <c r="B35" s="68" t="s">
        <v>53</v>
      </c>
      <c r="C35" s="100" t="s">
        <v>54</v>
      </c>
      <c r="D35" s="55"/>
      <c r="E35" s="43">
        <v>2</v>
      </c>
      <c r="F35" s="30">
        <f t="shared" si="1"/>
        <v>0</v>
      </c>
      <c r="G35" s="12"/>
      <c r="H35" s="12"/>
      <c r="I35" s="12"/>
      <c r="J35" s="12"/>
      <c r="K35" s="12"/>
      <c r="L35" s="12"/>
    </row>
    <row r="36" spans="1:12" ht="24" customHeight="1" thickBot="1">
      <c r="A36" s="141"/>
      <c r="B36" s="68" t="s">
        <v>106</v>
      </c>
      <c r="C36" s="100" t="s">
        <v>51</v>
      </c>
      <c r="D36" s="55"/>
      <c r="E36" s="43">
        <v>1.35</v>
      </c>
      <c r="F36" s="30">
        <f t="shared" si="1"/>
        <v>0</v>
      </c>
      <c r="G36" s="12"/>
      <c r="H36" s="12"/>
      <c r="I36" s="12"/>
      <c r="J36" s="12"/>
      <c r="K36" s="12"/>
      <c r="L36" s="12"/>
    </row>
    <row r="37" spans="1:12" ht="24" customHeight="1" thickBot="1">
      <c r="A37" s="141"/>
      <c r="B37" s="68" t="s">
        <v>127</v>
      </c>
      <c r="C37" s="100" t="s">
        <v>51</v>
      </c>
      <c r="D37" s="55"/>
      <c r="E37" s="43">
        <v>1.45</v>
      </c>
      <c r="F37" s="30">
        <f t="shared" si="1"/>
        <v>0</v>
      </c>
      <c r="G37" s="12"/>
      <c r="H37" s="12"/>
      <c r="I37" s="12"/>
      <c r="J37" s="12"/>
      <c r="K37" s="12"/>
      <c r="L37" s="12"/>
    </row>
    <row r="38" spans="1:12" ht="24" customHeight="1" thickBot="1">
      <c r="A38" s="141"/>
      <c r="B38" s="68" t="s">
        <v>126</v>
      </c>
      <c r="C38" s="100" t="s">
        <v>51</v>
      </c>
      <c r="D38" s="55"/>
      <c r="E38" s="43">
        <v>1.45</v>
      </c>
      <c r="F38" s="30">
        <f t="shared" si="1"/>
        <v>0</v>
      </c>
      <c r="G38" s="12"/>
      <c r="H38" s="12"/>
      <c r="I38" s="12"/>
      <c r="J38" s="12"/>
      <c r="K38" s="12"/>
      <c r="L38" s="12"/>
    </row>
    <row r="39" spans="1:12" ht="24" customHeight="1" thickBot="1">
      <c r="A39" s="141"/>
      <c r="B39" s="68" t="s">
        <v>58</v>
      </c>
      <c r="C39" s="44" t="s">
        <v>51</v>
      </c>
      <c r="D39" s="55"/>
      <c r="E39" s="43">
        <v>0.85</v>
      </c>
      <c r="F39" s="30">
        <f t="shared" si="1"/>
        <v>0</v>
      </c>
      <c r="G39" s="12"/>
      <c r="H39" s="12"/>
      <c r="I39" s="12"/>
      <c r="J39" s="12"/>
      <c r="K39" s="12"/>
      <c r="L39" s="12"/>
    </row>
    <row r="40" spans="1:12" ht="19.5" customHeight="1" thickBot="1">
      <c r="A40" s="130" t="s">
        <v>40</v>
      </c>
      <c r="B40" s="72"/>
      <c r="C40" s="71"/>
      <c r="D40" s="64"/>
      <c r="E40" s="65"/>
      <c r="F40" s="66"/>
      <c r="G40" s="12"/>
      <c r="H40" s="12"/>
      <c r="I40" s="12"/>
      <c r="J40" s="12"/>
      <c r="K40" s="12"/>
      <c r="L40" s="12"/>
    </row>
    <row r="41" spans="1:12" ht="37.5" customHeight="1" thickBot="1">
      <c r="A41" s="131"/>
      <c r="B41" s="46" t="s">
        <v>41</v>
      </c>
      <c r="C41" s="44" t="s">
        <v>42</v>
      </c>
      <c r="D41" s="55"/>
      <c r="E41" s="43">
        <v>0.6</v>
      </c>
      <c r="F41" s="30">
        <f>D41*E41</f>
        <v>0</v>
      </c>
      <c r="G41" s="12"/>
      <c r="H41" s="12"/>
      <c r="I41" s="12"/>
      <c r="J41" s="12"/>
      <c r="K41" s="12"/>
      <c r="L41" s="12"/>
    </row>
    <row r="42" spans="1:12" ht="44.25" customHeight="1" thickBot="1">
      <c r="A42" s="131"/>
      <c r="B42" s="46" t="s">
        <v>43</v>
      </c>
      <c r="C42" s="44" t="s">
        <v>42</v>
      </c>
      <c r="D42" s="55"/>
      <c r="E42" s="43">
        <v>0.6</v>
      </c>
      <c r="F42" s="30">
        <f>D42*E42</f>
        <v>0</v>
      </c>
      <c r="G42" s="12"/>
      <c r="H42" s="12"/>
      <c r="I42" s="12"/>
      <c r="J42" s="12"/>
      <c r="K42" s="12"/>
      <c r="L42" s="12"/>
    </row>
    <row r="43" spans="1:12" ht="33.75" customHeight="1" thickBot="1">
      <c r="A43" s="131"/>
      <c r="B43" s="46" t="s">
        <v>44</v>
      </c>
      <c r="C43" s="44" t="s">
        <v>42</v>
      </c>
      <c r="D43" s="55"/>
      <c r="E43" s="43">
        <v>0.6</v>
      </c>
      <c r="F43" s="30">
        <f>D43*E43</f>
        <v>0</v>
      </c>
      <c r="G43" s="12"/>
      <c r="H43" s="12"/>
      <c r="I43" s="12"/>
      <c r="J43" s="12"/>
      <c r="K43" s="12"/>
      <c r="L43" s="12"/>
    </row>
    <row r="44" spans="1:12" ht="18.75" customHeight="1" thickBot="1">
      <c r="A44" s="132"/>
      <c r="B44" s="70"/>
      <c r="C44" s="71"/>
      <c r="D44" s="64"/>
      <c r="E44" s="65"/>
      <c r="F44" s="66"/>
      <c r="G44" s="12"/>
      <c r="H44" s="12"/>
      <c r="I44" s="12"/>
      <c r="J44" s="12"/>
      <c r="K44" s="12"/>
      <c r="L44" s="12"/>
    </row>
    <row r="45" spans="1:12" ht="72.75" customHeight="1" thickBot="1">
      <c r="A45" s="53"/>
      <c r="B45" s="39" t="s">
        <v>22</v>
      </c>
      <c r="C45" s="45" t="s">
        <v>14</v>
      </c>
      <c r="D45" s="58"/>
      <c r="E45" s="43">
        <v>4.2</v>
      </c>
      <c r="F45" s="30">
        <f aca="true" t="shared" si="2" ref="F45:F51">D45*E45</f>
        <v>0</v>
      </c>
      <c r="G45" s="12"/>
      <c r="H45" s="12"/>
      <c r="I45" s="12"/>
      <c r="J45" s="12"/>
      <c r="K45" s="12"/>
      <c r="L45" s="12"/>
    </row>
    <row r="46" spans="1:12" ht="66.75" customHeight="1" thickBot="1">
      <c r="A46" s="53"/>
      <c r="B46" s="39" t="s">
        <v>23</v>
      </c>
      <c r="C46" s="45" t="s">
        <v>14</v>
      </c>
      <c r="D46" s="58"/>
      <c r="E46" s="43">
        <v>3.2</v>
      </c>
      <c r="F46" s="30">
        <f t="shared" si="2"/>
        <v>0</v>
      </c>
      <c r="G46" s="12"/>
      <c r="H46" s="12"/>
      <c r="I46" s="12"/>
      <c r="J46" s="12"/>
      <c r="K46" s="12"/>
      <c r="L46" s="12"/>
    </row>
    <row r="47" spans="1:12" ht="66.75" customHeight="1" thickBot="1">
      <c r="A47" s="53"/>
      <c r="B47" s="39" t="s">
        <v>24</v>
      </c>
      <c r="C47" s="54">
        <v>0.2</v>
      </c>
      <c r="D47" s="58"/>
      <c r="E47" s="43">
        <v>1.3</v>
      </c>
      <c r="F47" s="30">
        <f t="shared" si="2"/>
        <v>0</v>
      </c>
      <c r="G47" s="12"/>
      <c r="H47" s="12"/>
      <c r="I47" s="12"/>
      <c r="J47" s="12"/>
      <c r="K47" s="12"/>
      <c r="L47" s="12"/>
    </row>
    <row r="48" spans="1:12" ht="73.5" customHeight="1" thickBot="1">
      <c r="A48" s="53"/>
      <c r="B48" s="39" t="s">
        <v>25</v>
      </c>
      <c r="C48" s="45" t="s">
        <v>26</v>
      </c>
      <c r="D48" s="58"/>
      <c r="E48" s="43">
        <v>1.5</v>
      </c>
      <c r="F48" s="30">
        <f t="shared" si="2"/>
        <v>0</v>
      </c>
      <c r="G48" s="12"/>
      <c r="H48" s="12"/>
      <c r="I48" s="12"/>
      <c r="J48" s="12"/>
      <c r="K48" s="12"/>
      <c r="L48" s="12"/>
    </row>
    <row r="49" spans="1:12" ht="94.5" customHeight="1" thickBot="1">
      <c r="A49" s="125"/>
      <c r="B49" s="39" t="s">
        <v>27</v>
      </c>
      <c r="C49" s="45" t="s">
        <v>28</v>
      </c>
      <c r="D49" s="58"/>
      <c r="E49" s="43">
        <v>1.8</v>
      </c>
      <c r="F49" s="30">
        <f t="shared" si="2"/>
        <v>0</v>
      </c>
      <c r="G49" s="12"/>
      <c r="H49" s="12"/>
      <c r="I49" s="12"/>
      <c r="J49" s="12"/>
      <c r="K49" s="12"/>
      <c r="L49" s="12"/>
    </row>
    <row r="50" spans="1:12" ht="53.25" customHeight="1" thickBot="1">
      <c r="A50" s="125"/>
      <c r="B50" s="46" t="s">
        <v>13</v>
      </c>
      <c r="C50" s="47"/>
      <c r="D50" s="48"/>
      <c r="E50" s="40">
        <v>0.2</v>
      </c>
      <c r="F50" s="30">
        <f t="shared" si="2"/>
        <v>0</v>
      </c>
      <c r="G50" s="12"/>
      <c r="H50" s="12"/>
      <c r="I50" s="12"/>
      <c r="J50" s="12"/>
      <c r="K50" s="12"/>
      <c r="L50" s="12"/>
    </row>
    <row r="51" spans="1:12" ht="24.75" customHeight="1" thickBot="1">
      <c r="A51" s="126"/>
      <c r="B51" s="46" t="s">
        <v>20</v>
      </c>
      <c r="C51" s="47"/>
      <c r="D51" s="48">
        <v>1</v>
      </c>
      <c r="E51" s="40">
        <v>7</v>
      </c>
      <c r="F51" s="40">
        <f t="shared" si="2"/>
        <v>7</v>
      </c>
      <c r="G51" s="12"/>
      <c r="H51" s="12"/>
      <c r="I51" s="12"/>
      <c r="J51" s="12"/>
      <c r="K51" s="12"/>
      <c r="L51" s="12"/>
    </row>
    <row r="52" spans="1:12" ht="15.75" thickBot="1">
      <c r="A52" s="49" t="s">
        <v>3</v>
      </c>
      <c r="B52" s="50"/>
      <c r="C52" s="50"/>
      <c r="D52" s="51"/>
      <c r="E52" s="51"/>
      <c r="F52" s="69">
        <f>SUM(F14:F51)</f>
        <v>7</v>
      </c>
      <c r="G52" s="19"/>
      <c r="H52" s="12"/>
      <c r="I52" s="12"/>
      <c r="J52" s="12"/>
      <c r="K52" s="12"/>
      <c r="L52" s="12"/>
    </row>
    <row r="53" spans="1:12" ht="75.75" customHeight="1">
      <c r="A53" s="127" t="s">
        <v>102</v>
      </c>
      <c r="B53" s="128"/>
      <c r="C53" s="128"/>
      <c r="D53" s="128"/>
      <c r="E53" s="128"/>
      <c r="F53" s="128"/>
      <c r="G53" s="12"/>
      <c r="H53" s="12"/>
      <c r="I53" s="12"/>
      <c r="J53" s="12"/>
      <c r="K53" s="12"/>
      <c r="L53" s="12"/>
    </row>
    <row r="54" spans="1:12" ht="15">
      <c r="A54" s="20"/>
      <c r="B54" s="21"/>
      <c r="C54" s="21"/>
      <c r="D54" s="22"/>
      <c r="E54" s="22"/>
      <c r="F54" s="22"/>
      <c r="G54" s="22"/>
      <c r="H54" s="12"/>
      <c r="I54" s="12"/>
      <c r="J54" s="12"/>
      <c r="K54" s="12"/>
      <c r="L54" s="12"/>
    </row>
  </sheetData>
  <sheetProtection/>
  <mergeCells count="24">
    <mergeCell ref="A19:A22"/>
    <mergeCell ref="A23:A28"/>
    <mergeCell ref="A30:A39"/>
    <mergeCell ref="A40:A44"/>
    <mergeCell ref="A49:A51"/>
    <mergeCell ref="A53:F53"/>
    <mergeCell ref="A9:B9"/>
    <mergeCell ref="C9:F9"/>
    <mergeCell ref="A10:B10"/>
    <mergeCell ref="C10:F10"/>
    <mergeCell ref="A12:A13"/>
    <mergeCell ref="A14:A18"/>
    <mergeCell ref="A6:B6"/>
    <mergeCell ref="C6:F6"/>
    <mergeCell ref="A7:B7"/>
    <mergeCell ref="C7:F7"/>
    <mergeCell ref="A8:B8"/>
    <mergeCell ref="C8:F8"/>
    <mergeCell ref="A1:F1"/>
    <mergeCell ref="A2:F2"/>
    <mergeCell ref="A3:F3"/>
    <mergeCell ref="D4:F4"/>
    <mergeCell ref="A5:B5"/>
    <mergeCell ref="C5:F5"/>
  </mergeCells>
  <printOptions/>
  <pageMargins left="0.7086614173228347" right="0.7086614173228347" top="0.31496062992125984" bottom="0.2755905511811024" header="0.31496062992125984" footer="0.31496062992125984"/>
  <pageSetup horizontalDpi="600" verticalDpi="600" orientation="portrait" paperSize="9" scale="3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I36" sqref="I36"/>
    </sheetView>
  </sheetViews>
  <sheetFormatPr defaultColWidth="9.00390625" defaultRowHeight="12.75"/>
  <cols>
    <col min="1" max="1" width="23.125" style="23" customWidth="1"/>
    <col min="2" max="2" width="56.125" style="9" customWidth="1"/>
    <col min="3" max="3" width="12.875" style="9" customWidth="1"/>
    <col min="4" max="4" width="11.375" style="9" customWidth="1"/>
    <col min="5" max="5" width="9.625" style="9" customWidth="1"/>
    <col min="6" max="6" width="17.75390625" style="9" customWidth="1"/>
    <col min="7" max="7" width="11.625" style="9" customWidth="1"/>
    <col min="8" max="16384" width="9.125" style="9" customWidth="1"/>
  </cols>
  <sheetData>
    <row r="1" spans="1:12" s="4" customFormat="1" ht="36.75" customHeight="1">
      <c r="A1" s="109" t="s">
        <v>30</v>
      </c>
      <c r="B1" s="109"/>
      <c r="C1" s="109"/>
      <c r="D1" s="109"/>
      <c r="E1" s="109"/>
      <c r="F1" s="109"/>
      <c r="G1" s="1"/>
      <c r="H1" s="2"/>
      <c r="I1" s="3"/>
      <c r="J1" s="3"/>
      <c r="K1" s="3"/>
      <c r="L1" s="3"/>
    </row>
    <row r="2" spans="1:12" s="4" customFormat="1" ht="20.25" customHeight="1">
      <c r="A2" s="109" t="s">
        <v>123</v>
      </c>
      <c r="B2" s="109"/>
      <c r="C2" s="109"/>
      <c r="D2" s="109"/>
      <c r="E2" s="109"/>
      <c r="F2" s="109"/>
      <c r="G2" s="1"/>
      <c r="H2" s="2"/>
      <c r="I2" s="3"/>
      <c r="J2" s="3"/>
      <c r="K2" s="3"/>
      <c r="L2" s="3"/>
    </row>
    <row r="3" spans="1:12" ht="41.25" customHeight="1">
      <c r="A3" s="110" t="s">
        <v>19</v>
      </c>
      <c r="B3" s="110"/>
      <c r="C3" s="110"/>
      <c r="D3" s="110"/>
      <c r="E3" s="110"/>
      <c r="F3" s="110"/>
      <c r="G3" s="5"/>
      <c r="H3" s="6"/>
      <c r="I3" s="6"/>
      <c r="J3" s="7"/>
      <c r="K3" s="8"/>
      <c r="L3" s="8"/>
    </row>
    <row r="4" spans="1:12" ht="6.75" customHeight="1" thickBot="1">
      <c r="A4" s="10"/>
      <c r="B4" s="11"/>
      <c r="C4" s="11"/>
      <c r="D4" s="111"/>
      <c r="E4" s="111"/>
      <c r="F4" s="111"/>
      <c r="G4" s="12"/>
      <c r="H4" s="12"/>
      <c r="I4" s="12"/>
      <c r="J4" s="12"/>
      <c r="K4" s="12"/>
      <c r="L4" s="12"/>
    </row>
    <row r="5" spans="1:12" ht="14.25">
      <c r="A5" s="112" t="s">
        <v>4</v>
      </c>
      <c r="B5" s="113"/>
      <c r="C5" s="114"/>
      <c r="D5" s="115"/>
      <c r="E5" s="115"/>
      <c r="F5" s="116"/>
      <c r="G5" s="13"/>
      <c r="H5" s="12"/>
      <c r="I5" s="12"/>
      <c r="J5" s="12"/>
      <c r="K5" s="12"/>
      <c r="L5" s="12"/>
    </row>
    <row r="6" spans="1:12" ht="14.25">
      <c r="A6" s="104" t="s">
        <v>5</v>
      </c>
      <c r="B6" s="105"/>
      <c r="C6" s="106"/>
      <c r="D6" s="107"/>
      <c r="E6" s="107"/>
      <c r="F6" s="108"/>
      <c r="G6" s="13"/>
      <c r="H6" s="12"/>
      <c r="I6" s="12"/>
      <c r="J6" s="12"/>
      <c r="K6" s="12"/>
      <c r="L6" s="12"/>
    </row>
    <row r="7" spans="1:12" ht="14.25">
      <c r="A7" s="104" t="s">
        <v>6</v>
      </c>
      <c r="B7" s="105"/>
      <c r="C7" s="106"/>
      <c r="D7" s="107"/>
      <c r="E7" s="107"/>
      <c r="F7" s="108"/>
      <c r="G7" s="13"/>
      <c r="H7" s="12"/>
      <c r="I7" s="12"/>
      <c r="J7" s="12"/>
      <c r="K7" s="12"/>
      <c r="L7" s="12"/>
    </row>
    <row r="8" spans="1:12" ht="15">
      <c r="A8" s="104" t="s">
        <v>7</v>
      </c>
      <c r="B8" s="105"/>
      <c r="C8" s="135"/>
      <c r="D8" s="107"/>
      <c r="E8" s="107"/>
      <c r="F8" s="108"/>
      <c r="G8" s="14"/>
      <c r="H8" s="12"/>
      <c r="I8" s="12"/>
      <c r="J8" s="12"/>
      <c r="K8" s="12"/>
      <c r="L8" s="12"/>
    </row>
    <row r="9" spans="1:12" ht="14.25">
      <c r="A9" s="104" t="s">
        <v>8</v>
      </c>
      <c r="B9" s="105"/>
      <c r="C9" s="106"/>
      <c r="D9" s="107"/>
      <c r="E9" s="107"/>
      <c r="F9" s="108"/>
      <c r="G9" s="13"/>
      <c r="H9" s="12"/>
      <c r="I9" s="12"/>
      <c r="J9" s="12"/>
      <c r="K9" s="12"/>
      <c r="L9" s="12"/>
    </row>
    <row r="10" spans="1:12" ht="15" thickBot="1">
      <c r="A10" s="117" t="s">
        <v>9</v>
      </c>
      <c r="B10" s="118"/>
      <c r="C10" s="119"/>
      <c r="D10" s="120"/>
      <c r="E10" s="120"/>
      <c r="F10" s="121"/>
      <c r="G10" s="15"/>
      <c r="H10" s="12"/>
      <c r="I10" s="12"/>
      <c r="J10" s="12"/>
      <c r="K10" s="12"/>
      <c r="L10" s="12"/>
    </row>
    <row r="11" spans="1:12" ht="15" thickBot="1">
      <c r="A11" s="10" t="s">
        <v>10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38.25" customHeight="1" thickBot="1">
      <c r="A12" s="122"/>
      <c r="B12" s="24" t="s">
        <v>11</v>
      </c>
      <c r="C12" s="24"/>
      <c r="D12" s="25" t="s">
        <v>0</v>
      </c>
      <c r="E12" s="25" t="s">
        <v>1</v>
      </c>
      <c r="F12" s="25" t="s">
        <v>2</v>
      </c>
      <c r="G12" s="12"/>
      <c r="H12" s="12"/>
      <c r="I12" s="12"/>
      <c r="J12" s="12"/>
      <c r="K12" s="12"/>
      <c r="L12" s="12"/>
    </row>
    <row r="13" spans="1:12" ht="15" thickBot="1">
      <c r="A13" s="123"/>
      <c r="B13" s="26"/>
      <c r="C13" s="26"/>
      <c r="D13" s="27"/>
      <c r="E13" s="27"/>
      <c r="F13" s="27"/>
      <c r="G13" s="12"/>
      <c r="H13" s="12"/>
      <c r="I13" s="12"/>
      <c r="J13" s="12"/>
      <c r="K13" s="12"/>
      <c r="L13" s="12"/>
    </row>
    <row r="14" spans="1:12" ht="60" customHeight="1" thickBot="1">
      <c r="A14" s="124" t="s">
        <v>17</v>
      </c>
      <c r="B14" s="95" t="s">
        <v>45</v>
      </c>
      <c r="C14" s="28" t="s">
        <v>15</v>
      </c>
      <c r="D14" s="55"/>
      <c r="E14" s="29">
        <f>0.35+2.5</f>
        <v>2.85</v>
      </c>
      <c r="F14" s="30">
        <f>D14*E14</f>
        <v>0</v>
      </c>
      <c r="G14" s="12"/>
      <c r="H14" s="12"/>
      <c r="I14" s="12"/>
      <c r="J14" s="12"/>
      <c r="K14" s="12"/>
      <c r="L14" s="12"/>
    </row>
    <row r="15" spans="1:12" ht="54.75" customHeight="1" thickBot="1">
      <c r="A15" s="124"/>
      <c r="B15" s="95" t="s">
        <v>68</v>
      </c>
      <c r="C15" s="28" t="s">
        <v>15</v>
      </c>
      <c r="D15" s="55"/>
      <c r="E15" s="29">
        <f>0.35+1.65</f>
        <v>2</v>
      </c>
      <c r="F15" s="30">
        <f>D15*E15</f>
        <v>0</v>
      </c>
      <c r="G15" s="12"/>
      <c r="H15" s="12"/>
      <c r="I15" s="12"/>
      <c r="J15" s="12"/>
      <c r="K15" s="12"/>
      <c r="L15" s="12"/>
    </row>
    <row r="16" spans="1:12" ht="57" customHeight="1" thickBot="1">
      <c r="A16" s="124"/>
      <c r="B16" s="95" t="s">
        <v>72</v>
      </c>
      <c r="C16" s="28" t="s">
        <v>15</v>
      </c>
      <c r="D16" s="55"/>
      <c r="E16" s="29">
        <f>0.35+1.55</f>
        <v>1.9</v>
      </c>
      <c r="F16" s="30">
        <f>D16*E16</f>
        <v>0</v>
      </c>
      <c r="G16" s="12"/>
      <c r="H16" s="12"/>
      <c r="I16" s="12"/>
      <c r="J16" s="12"/>
      <c r="K16" s="12"/>
      <c r="L16" s="12"/>
    </row>
    <row r="17" spans="1:12" ht="68.25" customHeight="1" thickBot="1">
      <c r="A17" s="124"/>
      <c r="B17" s="99" t="s">
        <v>49</v>
      </c>
      <c r="C17" s="28" t="s">
        <v>15</v>
      </c>
      <c r="D17" s="55"/>
      <c r="E17" s="29">
        <f>0.35+1.35</f>
        <v>1.7000000000000002</v>
      </c>
      <c r="F17" s="30">
        <f>D17*E17</f>
        <v>0</v>
      </c>
      <c r="G17" s="90"/>
      <c r="H17" s="12"/>
      <c r="I17" s="12"/>
      <c r="J17" s="12"/>
      <c r="K17" s="12"/>
      <c r="L17" s="12"/>
    </row>
    <row r="18" spans="1:12" ht="60.75" customHeight="1" thickBot="1">
      <c r="A18" s="124"/>
      <c r="B18" s="95" t="s">
        <v>46</v>
      </c>
      <c r="C18" s="28" t="s">
        <v>15</v>
      </c>
      <c r="D18" s="55"/>
      <c r="E18" s="29">
        <f>0.35+1.65</f>
        <v>2</v>
      </c>
      <c r="F18" s="30">
        <f>D18*E18</f>
        <v>0</v>
      </c>
      <c r="G18" s="12"/>
      <c r="H18" s="12"/>
      <c r="I18" s="12"/>
      <c r="J18" s="12"/>
      <c r="K18" s="12"/>
      <c r="L18" s="12"/>
    </row>
    <row r="19" spans="1:12" ht="14.25" customHeight="1" thickBot="1">
      <c r="A19" s="124" t="s">
        <v>18</v>
      </c>
      <c r="B19" s="31"/>
      <c r="C19" s="32"/>
      <c r="D19" s="56"/>
      <c r="E19" s="33"/>
      <c r="F19" s="34"/>
      <c r="G19" s="16"/>
      <c r="H19" s="12"/>
      <c r="I19" s="12"/>
      <c r="J19" s="12"/>
      <c r="K19" s="12"/>
      <c r="L19" s="12"/>
    </row>
    <row r="20" spans="1:12" ht="57.75" customHeight="1" thickBot="1">
      <c r="A20" s="124"/>
      <c r="B20" s="68" t="s">
        <v>35</v>
      </c>
      <c r="C20" s="35" t="s">
        <v>32</v>
      </c>
      <c r="D20" s="55"/>
      <c r="E20" s="36">
        <f>0.6+2.3</f>
        <v>2.9</v>
      </c>
      <c r="F20" s="37">
        <f>D20*E20</f>
        <v>0</v>
      </c>
      <c r="G20" s="12"/>
      <c r="I20" s="16"/>
      <c r="J20" s="12"/>
      <c r="K20" s="12"/>
      <c r="L20" s="12"/>
    </row>
    <row r="21" spans="1:12" ht="56.25" customHeight="1" thickBot="1">
      <c r="A21" s="124"/>
      <c r="B21" s="68" t="s">
        <v>61</v>
      </c>
      <c r="C21" s="35" t="s">
        <v>32</v>
      </c>
      <c r="D21" s="55"/>
      <c r="E21" s="36">
        <f>0.6+1.85</f>
        <v>2.45</v>
      </c>
      <c r="F21" s="37">
        <f>D21*E21</f>
        <v>0</v>
      </c>
      <c r="G21" s="12"/>
      <c r="I21" s="16"/>
      <c r="J21" s="12"/>
      <c r="K21" s="12"/>
      <c r="L21" s="12"/>
    </row>
    <row r="22" spans="1:12" ht="15.75" customHeight="1" thickBot="1">
      <c r="A22" s="129"/>
      <c r="B22" s="38"/>
      <c r="C22" s="38"/>
      <c r="D22" s="57"/>
      <c r="E22" s="38"/>
      <c r="F22" s="38"/>
      <c r="G22" s="16"/>
      <c r="H22" s="12"/>
      <c r="I22" s="16"/>
      <c r="J22" s="12"/>
      <c r="K22" s="12"/>
      <c r="L22" s="12"/>
    </row>
    <row r="23" spans="1:12" ht="75.75" customHeight="1" thickBot="1">
      <c r="A23" s="140" t="s">
        <v>38</v>
      </c>
      <c r="B23" s="68" t="s">
        <v>130</v>
      </c>
      <c r="C23" s="35" t="s">
        <v>16</v>
      </c>
      <c r="D23" s="55"/>
      <c r="E23" s="40">
        <f>3.6+1+0.4</f>
        <v>5</v>
      </c>
      <c r="F23" s="37">
        <f aca="true" t="shared" si="0" ref="F23:F28">D23*E23</f>
        <v>0</v>
      </c>
      <c r="G23" s="12"/>
      <c r="H23" s="12"/>
      <c r="I23" s="12"/>
      <c r="J23" s="12"/>
      <c r="K23" s="12"/>
      <c r="L23" s="12"/>
    </row>
    <row r="24" spans="1:12" ht="75.75" customHeight="1" thickBot="1">
      <c r="A24" s="141"/>
      <c r="B24" s="68" t="s">
        <v>97</v>
      </c>
      <c r="C24" s="35" t="s">
        <v>16</v>
      </c>
      <c r="D24" s="55"/>
      <c r="E24" s="40">
        <f>3.8+1+0.4</f>
        <v>5.2</v>
      </c>
      <c r="F24" s="37">
        <f t="shared" si="0"/>
        <v>0</v>
      </c>
      <c r="G24" s="12"/>
      <c r="H24" s="12"/>
      <c r="I24" s="12"/>
      <c r="J24" s="12"/>
      <c r="K24" s="12"/>
      <c r="L24" s="12"/>
    </row>
    <row r="25" spans="1:12" ht="73.5" customHeight="1" thickBot="1">
      <c r="A25" s="141"/>
      <c r="B25" s="95" t="s">
        <v>83</v>
      </c>
      <c r="C25" s="35" t="s">
        <v>16</v>
      </c>
      <c r="D25" s="55"/>
      <c r="E25" s="40">
        <f>3.4+1.5+0.4</f>
        <v>5.300000000000001</v>
      </c>
      <c r="F25" s="37">
        <f t="shared" si="0"/>
        <v>0</v>
      </c>
      <c r="G25" s="90"/>
      <c r="H25" s="12"/>
      <c r="I25" s="12"/>
      <c r="J25" s="12"/>
      <c r="K25" s="12"/>
      <c r="L25" s="12"/>
    </row>
    <row r="26" spans="1:12" ht="75" customHeight="1" thickBot="1">
      <c r="A26" s="141"/>
      <c r="B26" s="96" t="s">
        <v>80</v>
      </c>
      <c r="C26" s="41" t="s">
        <v>16</v>
      </c>
      <c r="D26" s="55"/>
      <c r="E26" s="40">
        <f>4.2+0.4</f>
        <v>4.6000000000000005</v>
      </c>
      <c r="F26" s="37">
        <f t="shared" si="0"/>
        <v>0</v>
      </c>
      <c r="G26" s="17"/>
      <c r="H26" s="12"/>
      <c r="I26" s="12"/>
      <c r="J26" s="12"/>
      <c r="K26" s="12"/>
      <c r="L26" s="12"/>
    </row>
    <row r="27" spans="1:12" ht="59.25" customHeight="1" thickBot="1">
      <c r="A27" s="141"/>
      <c r="B27" s="68" t="s">
        <v>98</v>
      </c>
      <c r="C27" s="41" t="s">
        <v>16</v>
      </c>
      <c r="D27" s="55"/>
      <c r="E27" s="40">
        <f>0.4+4</f>
        <v>4.4</v>
      </c>
      <c r="F27" s="37">
        <f t="shared" si="0"/>
        <v>0</v>
      </c>
      <c r="G27" s="17"/>
      <c r="H27" s="12"/>
      <c r="I27" s="12"/>
      <c r="J27" s="12"/>
      <c r="K27" s="12"/>
      <c r="L27" s="12"/>
    </row>
    <row r="28" spans="1:12" ht="66.75" customHeight="1" thickBot="1">
      <c r="A28" s="142"/>
      <c r="B28" s="68" t="s">
        <v>78</v>
      </c>
      <c r="C28" s="41" t="s">
        <v>48</v>
      </c>
      <c r="D28" s="55"/>
      <c r="E28" s="40">
        <f>0.4+3.2+0.3</f>
        <v>3.9</v>
      </c>
      <c r="F28" s="37">
        <f t="shared" si="0"/>
        <v>0</v>
      </c>
      <c r="G28" s="17"/>
      <c r="H28" s="12"/>
      <c r="I28" s="12"/>
      <c r="J28" s="12"/>
      <c r="K28" s="12"/>
      <c r="L28" s="12"/>
    </row>
    <row r="29" spans="1:12" ht="21.75" customHeight="1" thickBot="1">
      <c r="A29" s="77"/>
      <c r="B29" s="67"/>
      <c r="C29" s="31"/>
      <c r="D29" s="57"/>
      <c r="E29" s="31"/>
      <c r="F29" s="31"/>
      <c r="G29" s="18"/>
      <c r="H29" s="12"/>
      <c r="I29" s="12"/>
      <c r="J29" s="12"/>
      <c r="K29" s="12"/>
      <c r="L29" s="12"/>
    </row>
    <row r="30" spans="1:12" ht="24" customHeight="1" thickBot="1">
      <c r="A30" s="140" t="s">
        <v>37</v>
      </c>
      <c r="B30" s="68" t="s">
        <v>12</v>
      </c>
      <c r="C30" s="28">
        <v>45</v>
      </c>
      <c r="D30" s="55"/>
      <c r="E30" s="43">
        <v>0.15</v>
      </c>
      <c r="F30" s="30">
        <f>D30*E30</f>
        <v>0</v>
      </c>
      <c r="G30" s="12"/>
      <c r="H30" s="12"/>
      <c r="I30" s="12"/>
      <c r="J30" s="12"/>
      <c r="K30" s="12"/>
      <c r="L30" s="12"/>
    </row>
    <row r="31" spans="1:12" ht="24" customHeight="1" thickBot="1">
      <c r="A31" s="141"/>
      <c r="B31" s="68" t="s">
        <v>56</v>
      </c>
      <c r="C31" s="44" t="s">
        <v>51</v>
      </c>
      <c r="D31" s="55"/>
      <c r="E31" s="43">
        <v>1.2</v>
      </c>
      <c r="F31" s="30">
        <f aca="true" t="shared" si="1" ref="F31:F40">D31*E31</f>
        <v>0</v>
      </c>
      <c r="G31" s="12"/>
      <c r="H31" s="12"/>
      <c r="I31" s="12"/>
      <c r="J31" s="12"/>
      <c r="K31" s="12"/>
      <c r="L31" s="12"/>
    </row>
    <row r="32" spans="1:12" ht="40.5" customHeight="1" thickBot="1">
      <c r="A32" s="141"/>
      <c r="B32" s="68" t="s">
        <v>105</v>
      </c>
      <c r="C32" s="44" t="s">
        <v>57</v>
      </c>
      <c r="D32" s="55"/>
      <c r="E32" s="43">
        <v>1.3</v>
      </c>
      <c r="F32" s="30">
        <f t="shared" si="1"/>
        <v>0</v>
      </c>
      <c r="G32" s="12"/>
      <c r="H32" s="12"/>
      <c r="I32" s="12"/>
      <c r="J32" s="12"/>
      <c r="K32" s="12"/>
      <c r="L32" s="12"/>
    </row>
    <row r="33" spans="1:12" ht="24" customHeight="1" thickBot="1">
      <c r="A33" s="141"/>
      <c r="B33" s="68" t="s">
        <v>47</v>
      </c>
      <c r="C33" s="44" t="s">
        <v>51</v>
      </c>
      <c r="D33" s="55"/>
      <c r="E33" s="43">
        <v>1.35</v>
      </c>
      <c r="F33" s="30">
        <f t="shared" si="1"/>
        <v>0</v>
      </c>
      <c r="G33" s="12"/>
      <c r="H33" s="12"/>
      <c r="I33" s="12"/>
      <c r="J33" s="12"/>
      <c r="K33" s="12"/>
      <c r="L33" s="12"/>
    </row>
    <row r="34" spans="1:12" ht="24" customHeight="1" thickBot="1">
      <c r="A34" s="141"/>
      <c r="B34" s="68" t="s">
        <v>34</v>
      </c>
      <c r="C34" s="44" t="s">
        <v>51</v>
      </c>
      <c r="D34" s="55"/>
      <c r="E34" s="43">
        <v>1.35</v>
      </c>
      <c r="F34" s="30">
        <f t="shared" si="1"/>
        <v>0</v>
      </c>
      <c r="G34" s="12"/>
      <c r="H34" s="12"/>
      <c r="I34" s="12"/>
      <c r="J34" s="12"/>
      <c r="K34" s="12"/>
      <c r="L34" s="12"/>
    </row>
    <row r="35" spans="1:12" ht="24" customHeight="1" thickBot="1">
      <c r="A35" s="141"/>
      <c r="B35" s="68" t="s">
        <v>53</v>
      </c>
      <c r="C35" s="44" t="s">
        <v>54</v>
      </c>
      <c r="D35" s="55"/>
      <c r="E35" s="43">
        <v>2</v>
      </c>
      <c r="F35" s="30">
        <f t="shared" si="1"/>
        <v>0</v>
      </c>
      <c r="G35" s="12"/>
      <c r="H35" s="12"/>
      <c r="I35" s="12"/>
      <c r="J35" s="12"/>
      <c r="K35" s="12"/>
      <c r="L35" s="12"/>
    </row>
    <row r="36" spans="1:12" ht="24" customHeight="1" thickBot="1">
      <c r="A36" s="141"/>
      <c r="B36" s="68" t="s">
        <v>106</v>
      </c>
      <c r="C36" s="44" t="s">
        <v>51</v>
      </c>
      <c r="D36" s="55"/>
      <c r="E36" s="43">
        <v>1.35</v>
      </c>
      <c r="F36" s="30">
        <f t="shared" si="1"/>
        <v>0</v>
      </c>
      <c r="G36" s="12"/>
      <c r="H36" s="12"/>
      <c r="I36" s="12"/>
      <c r="J36" s="12"/>
      <c r="K36" s="12"/>
      <c r="L36" s="12"/>
    </row>
    <row r="37" spans="1:12" ht="24" customHeight="1" thickBot="1">
      <c r="A37" s="141"/>
      <c r="B37" s="68" t="s">
        <v>128</v>
      </c>
      <c r="C37" s="44" t="s">
        <v>51</v>
      </c>
      <c r="D37" s="55"/>
      <c r="E37" s="43">
        <v>0.95</v>
      </c>
      <c r="F37" s="30">
        <f t="shared" si="1"/>
        <v>0</v>
      </c>
      <c r="G37" s="12"/>
      <c r="H37" s="12"/>
      <c r="I37" s="12"/>
      <c r="J37" s="12"/>
      <c r="K37" s="12"/>
      <c r="L37" s="12"/>
    </row>
    <row r="38" spans="1:12" ht="24" customHeight="1" thickBot="1">
      <c r="A38" s="141"/>
      <c r="B38" s="68" t="s">
        <v>33</v>
      </c>
      <c r="C38" s="44" t="s">
        <v>51</v>
      </c>
      <c r="D38" s="55"/>
      <c r="E38" s="43">
        <v>1.5</v>
      </c>
      <c r="F38" s="30">
        <f>D38*E38</f>
        <v>0</v>
      </c>
      <c r="G38" s="12"/>
      <c r="H38" s="12"/>
      <c r="I38" s="12"/>
      <c r="J38" s="12"/>
      <c r="K38" s="12"/>
      <c r="L38" s="12"/>
    </row>
    <row r="39" spans="1:12" ht="24" customHeight="1" thickBot="1">
      <c r="A39" s="141"/>
      <c r="B39" s="68" t="s">
        <v>112</v>
      </c>
      <c r="C39" s="44" t="s">
        <v>51</v>
      </c>
      <c r="D39" s="55"/>
      <c r="E39" s="43">
        <v>0.9</v>
      </c>
      <c r="F39" s="30">
        <f t="shared" si="1"/>
        <v>0</v>
      </c>
      <c r="G39" s="12"/>
      <c r="H39" s="12"/>
      <c r="I39" s="12"/>
      <c r="J39" s="12"/>
      <c r="K39" s="12"/>
      <c r="L39" s="12"/>
    </row>
    <row r="40" spans="1:12" ht="24" customHeight="1" thickBot="1">
      <c r="A40" s="141"/>
      <c r="B40" s="68" t="s">
        <v>52</v>
      </c>
      <c r="C40" s="44" t="s">
        <v>51</v>
      </c>
      <c r="D40" s="55"/>
      <c r="E40" s="43">
        <v>0.9</v>
      </c>
      <c r="F40" s="30">
        <f t="shared" si="1"/>
        <v>0</v>
      </c>
      <c r="G40" s="12"/>
      <c r="H40" s="12"/>
      <c r="I40" s="12"/>
      <c r="J40" s="12"/>
      <c r="K40" s="12"/>
      <c r="L40" s="12"/>
    </row>
    <row r="41" spans="1:12" ht="19.5" customHeight="1" thickBot="1">
      <c r="A41" s="130" t="s">
        <v>40</v>
      </c>
      <c r="B41" s="72"/>
      <c r="C41" s="71"/>
      <c r="D41" s="64"/>
      <c r="E41" s="65"/>
      <c r="F41" s="66"/>
      <c r="G41" s="12"/>
      <c r="H41" s="12"/>
      <c r="I41" s="12"/>
      <c r="J41" s="12"/>
      <c r="K41" s="12"/>
      <c r="L41" s="12"/>
    </row>
    <row r="42" spans="1:12" ht="37.5" customHeight="1" thickBot="1">
      <c r="A42" s="131"/>
      <c r="B42" s="46" t="s">
        <v>41</v>
      </c>
      <c r="C42" s="44" t="s">
        <v>42</v>
      </c>
      <c r="D42" s="55"/>
      <c r="E42" s="43">
        <v>0.6</v>
      </c>
      <c r="F42" s="30">
        <f>D42*E42</f>
        <v>0</v>
      </c>
      <c r="G42" s="12"/>
      <c r="H42" s="12"/>
      <c r="I42" s="12"/>
      <c r="J42" s="12"/>
      <c r="K42" s="12"/>
      <c r="L42" s="12"/>
    </row>
    <row r="43" spans="1:12" ht="44.25" customHeight="1" thickBot="1">
      <c r="A43" s="131"/>
      <c r="B43" s="46" t="s">
        <v>43</v>
      </c>
      <c r="C43" s="44" t="s">
        <v>42</v>
      </c>
      <c r="D43" s="55"/>
      <c r="E43" s="43">
        <v>0.6</v>
      </c>
      <c r="F43" s="30">
        <f>D43*E43</f>
        <v>0</v>
      </c>
      <c r="G43" s="12"/>
      <c r="H43" s="12"/>
      <c r="I43" s="12"/>
      <c r="J43" s="12"/>
      <c r="K43" s="12"/>
      <c r="L43" s="12"/>
    </row>
    <row r="44" spans="1:12" ht="33.75" customHeight="1" thickBot="1">
      <c r="A44" s="131"/>
      <c r="B44" s="46" t="s">
        <v>44</v>
      </c>
      <c r="C44" s="44" t="s">
        <v>42</v>
      </c>
      <c r="D44" s="55"/>
      <c r="E44" s="43">
        <v>0.6</v>
      </c>
      <c r="F44" s="30">
        <f>D44*E44</f>
        <v>0</v>
      </c>
      <c r="G44" s="12"/>
      <c r="H44" s="12"/>
      <c r="I44" s="12"/>
      <c r="J44" s="12"/>
      <c r="K44" s="12"/>
      <c r="L44" s="12"/>
    </row>
    <row r="45" spans="1:12" ht="18.75" customHeight="1" thickBot="1">
      <c r="A45" s="132"/>
      <c r="B45" s="70"/>
      <c r="C45" s="71"/>
      <c r="D45" s="64"/>
      <c r="E45" s="65"/>
      <c r="F45" s="66"/>
      <c r="G45" s="12"/>
      <c r="H45" s="12"/>
      <c r="I45" s="12"/>
      <c r="J45" s="12"/>
      <c r="K45" s="12"/>
      <c r="L45" s="12"/>
    </row>
    <row r="46" spans="1:12" ht="72.75" customHeight="1" thickBot="1">
      <c r="A46" s="53"/>
      <c r="B46" s="39" t="s">
        <v>22</v>
      </c>
      <c r="C46" s="45" t="s">
        <v>14</v>
      </c>
      <c r="D46" s="58"/>
      <c r="E46" s="43">
        <v>4.2</v>
      </c>
      <c r="F46" s="30">
        <f aca="true" t="shared" si="2" ref="F46:F52">D46*E46</f>
        <v>0</v>
      </c>
      <c r="G46" s="12"/>
      <c r="H46" s="12"/>
      <c r="I46" s="12"/>
      <c r="J46" s="12"/>
      <c r="K46" s="12"/>
      <c r="L46" s="12"/>
    </row>
    <row r="47" spans="1:12" ht="66.75" customHeight="1" thickBot="1">
      <c r="A47" s="53"/>
      <c r="B47" s="39" t="s">
        <v>23</v>
      </c>
      <c r="C47" s="45" t="s">
        <v>14</v>
      </c>
      <c r="D47" s="58"/>
      <c r="E47" s="43">
        <v>3.2</v>
      </c>
      <c r="F47" s="30">
        <f t="shared" si="2"/>
        <v>0</v>
      </c>
      <c r="G47" s="12"/>
      <c r="H47" s="12"/>
      <c r="I47" s="12"/>
      <c r="J47" s="12"/>
      <c r="K47" s="12"/>
      <c r="L47" s="12"/>
    </row>
    <row r="48" spans="1:12" ht="66.75" customHeight="1" thickBot="1">
      <c r="A48" s="53"/>
      <c r="B48" s="39" t="s">
        <v>24</v>
      </c>
      <c r="C48" s="54">
        <v>0.2</v>
      </c>
      <c r="D48" s="58"/>
      <c r="E48" s="43">
        <v>1.3</v>
      </c>
      <c r="F48" s="30">
        <f t="shared" si="2"/>
        <v>0</v>
      </c>
      <c r="G48" s="12"/>
      <c r="H48" s="12"/>
      <c r="I48" s="12"/>
      <c r="J48" s="12"/>
      <c r="K48" s="12"/>
      <c r="L48" s="12"/>
    </row>
    <row r="49" spans="1:12" ht="73.5" customHeight="1" thickBot="1">
      <c r="A49" s="53"/>
      <c r="B49" s="39" t="s">
        <v>25</v>
      </c>
      <c r="C49" s="45" t="s">
        <v>26</v>
      </c>
      <c r="D49" s="58"/>
      <c r="E49" s="43">
        <v>1.5</v>
      </c>
      <c r="F49" s="30">
        <f t="shared" si="2"/>
        <v>0</v>
      </c>
      <c r="G49" s="12"/>
      <c r="H49" s="12"/>
      <c r="I49" s="12"/>
      <c r="J49" s="12"/>
      <c r="K49" s="12"/>
      <c r="L49" s="12"/>
    </row>
    <row r="50" spans="1:12" ht="94.5" customHeight="1" thickBot="1">
      <c r="A50" s="125"/>
      <c r="B50" s="39" t="s">
        <v>27</v>
      </c>
      <c r="C50" s="45" t="s">
        <v>28</v>
      </c>
      <c r="D50" s="58"/>
      <c r="E50" s="43">
        <v>1.8</v>
      </c>
      <c r="F50" s="30">
        <f t="shared" si="2"/>
        <v>0</v>
      </c>
      <c r="G50" s="12"/>
      <c r="H50" s="12"/>
      <c r="I50" s="12"/>
      <c r="J50" s="12"/>
      <c r="K50" s="12"/>
      <c r="L50" s="12"/>
    </row>
    <row r="51" spans="1:12" ht="53.25" customHeight="1" thickBot="1">
      <c r="A51" s="125"/>
      <c r="B51" s="46" t="s">
        <v>13</v>
      </c>
      <c r="C51" s="47"/>
      <c r="D51" s="48"/>
      <c r="E51" s="40">
        <v>0.2</v>
      </c>
      <c r="F51" s="30">
        <f t="shared" si="2"/>
        <v>0</v>
      </c>
      <c r="G51" s="12"/>
      <c r="H51" s="12"/>
      <c r="I51" s="12"/>
      <c r="J51" s="12"/>
      <c r="K51" s="12"/>
      <c r="L51" s="12"/>
    </row>
    <row r="52" spans="1:12" ht="24.75" customHeight="1" thickBot="1">
      <c r="A52" s="126"/>
      <c r="B52" s="46" t="s">
        <v>20</v>
      </c>
      <c r="C52" s="47"/>
      <c r="D52" s="48">
        <v>1</v>
      </c>
      <c r="E52" s="40">
        <v>7</v>
      </c>
      <c r="F52" s="40">
        <f t="shared" si="2"/>
        <v>7</v>
      </c>
      <c r="G52" s="12"/>
      <c r="H52" s="12"/>
      <c r="I52" s="12"/>
      <c r="J52" s="12"/>
      <c r="K52" s="12"/>
      <c r="L52" s="12"/>
    </row>
    <row r="53" spans="1:12" ht="15.75" thickBot="1">
      <c r="A53" s="49" t="s">
        <v>3</v>
      </c>
      <c r="B53" s="50"/>
      <c r="C53" s="50"/>
      <c r="D53" s="51"/>
      <c r="E53" s="51"/>
      <c r="F53" s="69">
        <f>SUM(F14:F52)</f>
        <v>7</v>
      </c>
      <c r="G53" s="19"/>
      <c r="H53" s="12"/>
      <c r="I53" s="12"/>
      <c r="J53" s="12"/>
      <c r="K53" s="12"/>
      <c r="L53" s="12"/>
    </row>
    <row r="54" spans="1:12" ht="75.75" customHeight="1">
      <c r="A54" s="127" t="s">
        <v>102</v>
      </c>
      <c r="B54" s="128"/>
      <c r="C54" s="128"/>
      <c r="D54" s="128"/>
      <c r="E54" s="128"/>
      <c r="F54" s="128"/>
      <c r="G54" s="12"/>
      <c r="H54" s="12"/>
      <c r="I54" s="12"/>
      <c r="J54" s="12"/>
      <c r="K54" s="12"/>
      <c r="L54" s="12"/>
    </row>
    <row r="55" spans="1:12" ht="15">
      <c r="A55" s="20"/>
      <c r="B55" s="21"/>
      <c r="C55" s="21"/>
      <c r="D55" s="22"/>
      <c r="E55" s="22"/>
      <c r="F55" s="22"/>
      <c r="G55" s="22"/>
      <c r="H55" s="12"/>
      <c r="I55" s="12"/>
      <c r="J55" s="12"/>
      <c r="K55" s="12"/>
      <c r="L55" s="12"/>
    </row>
  </sheetData>
  <sheetProtection/>
  <mergeCells count="24">
    <mergeCell ref="A5:B5"/>
    <mergeCell ref="C5:F5"/>
    <mergeCell ref="A8:B8"/>
    <mergeCell ref="C8:F8"/>
    <mergeCell ref="A7:B7"/>
    <mergeCell ref="C7:F7"/>
    <mergeCell ref="A6:B6"/>
    <mergeCell ref="C6:F6"/>
    <mergeCell ref="A23:A28"/>
    <mergeCell ref="A14:A18"/>
    <mergeCell ref="A50:A52"/>
    <mergeCell ref="A41:A45"/>
    <mergeCell ref="A30:A40"/>
    <mergeCell ref="A19:A22"/>
    <mergeCell ref="A1:F1"/>
    <mergeCell ref="A2:F2"/>
    <mergeCell ref="A3:F3"/>
    <mergeCell ref="D4:F4"/>
    <mergeCell ref="A54:F54"/>
    <mergeCell ref="A9:B9"/>
    <mergeCell ref="C9:F9"/>
    <mergeCell ref="A10:B10"/>
    <mergeCell ref="C10:F10"/>
    <mergeCell ref="A12:A13"/>
  </mergeCells>
  <printOptions/>
  <pageMargins left="0.7086614173228347" right="0.7086614173228347" top="0.31496062992125984" bottom="0.2755905511811024" header="0.31496062992125984" footer="0.31496062992125984"/>
  <pageSetup horizontalDpi="600" verticalDpi="600" orientation="portrait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mol4un</dc:creator>
  <cp:keywords/>
  <dc:description/>
  <cp:lastModifiedBy>100nout.by</cp:lastModifiedBy>
  <cp:lastPrinted>2021-07-22T07:11:11Z</cp:lastPrinted>
  <dcterms:created xsi:type="dcterms:W3CDTF">2012-11-26T15:16:00Z</dcterms:created>
  <dcterms:modified xsi:type="dcterms:W3CDTF">2021-07-24T21:22:15Z</dcterms:modified>
  <cp:category/>
  <cp:version/>
  <cp:contentType/>
  <cp:contentStatus/>
</cp:coreProperties>
</file>